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7740" tabRatio="873" activeTab="0"/>
  </bookViews>
  <sheets>
    <sheet name="Tabel B.1" sheetId="1" r:id="rId1"/>
    <sheet name="Tabel B.2a" sheetId="2" r:id="rId2"/>
    <sheet name="Tabel B.2b" sheetId="3" r:id="rId3"/>
    <sheet name="Tabel B.3a" sheetId="4" r:id="rId4"/>
    <sheet name="Tabel B.3b" sheetId="5" r:id="rId5"/>
    <sheet name="Tabel B.4a" sheetId="6" r:id="rId6"/>
    <sheet name="Tabel B.4b" sheetId="7" r:id="rId7"/>
    <sheet name="Tabel B.5a" sheetId="8" r:id="rId8"/>
    <sheet name="Tabel B.5b" sheetId="9" r:id="rId9"/>
    <sheet name="Tabel B.6" sheetId="10" r:id="rId10"/>
    <sheet name="Tabel B.7" sheetId="11" r:id="rId11"/>
    <sheet name="Tabel B.8" sheetId="12" r:id="rId12"/>
  </sheets>
  <definedNames>
    <definedName name="_xlnm.Print_Area" localSheetId="0">'Tabel B.1'!$A$1:$H$29</definedName>
    <definedName name="_xlnm.Print_Area" localSheetId="1">'Tabel B.2a'!$A$1:$H$25</definedName>
    <definedName name="_xlnm.Print_Area" localSheetId="2">'Tabel B.2b'!$A$1:$J$25</definedName>
    <definedName name="_xlnm.Print_Area" localSheetId="3">'Tabel B.3a'!$A$1:$J$25</definedName>
    <definedName name="_xlnm.Print_Area" localSheetId="4">'Tabel B.3b'!$A$1:$K$28</definedName>
    <definedName name="_xlnm.Print_Area" localSheetId="5">'Tabel B.4a'!$A$1:$L$25</definedName>
    <definedName name="_xlnm.Print_Area" localSheetId="6">'Tabel B.4b'!$A$1:$L$28</definedName>
    <definedName name="_xlnm.Print_Area" localSheetId="7">'Tabel B.5a'!$A$1:$M$29</definedName>
    <definedName name="_xlnm.Print_Area" localSheetId="8">'Tabel B.5b'!$A$1:$M$30</definedName>
    <definedName name="_xlnm.Print_Area" localSheetId="9">'Tabel B.6'!$A$1:$N$25</definedName>
    <definedName name="_xlnm.Print_Area" localSheetId="10">'Tabel B.7'!$A$1:$I$29</definedName>
    <definedName name="_xlnm.Print_Area" localSheetId="11">'Tabel B.8'!$A$1:$L$61</definedName>
  </definedNames>
  <calcPr fullCalcOnLoad="1"/>
</workbook>
</file>

<file path=xl/sharedStrings.xml><?xml version="1.0" encoding="utf-8"?>
<sst xmlns="http://schemas.openxmlformats.org/spreadsheetml/2006/main" count="513" uniqueCount="149">
  <si>
    <t>(n)</t>
  </si>
  <si>
    <t>(%)</t>
  </si>
  <si>
    <t>Bron: RSZ DMFA (Bewerking Steunpunt WAV)</t>
  </si>
  <si>
    <t>Totaal</t>
  </si>
  <si>
    <t>Evolutie 2003-2004</t>
  </si>
  <si>
    <t>Arbeiders</t>
  </si>
  <si>
    <t>Bedienden</t>
  </si>
  <si>
    <t>PC 111</t>
  </si>
  <si>
    <t>PC 149</t>
  </si>
  <si>
    <t>PC 112</t>
  </si>
  <si>
    <t>PC 104</t>
  </si>
  <si>
    <t>PC 105</t>
  </si>
  <si>
    <t>PC 142.01</t>
  </si>
  <si>
    <t>PC 209</t>
  </si>
  <si>
    <t>PC 210</t>
  </si>
  <si>
    <t>PC 224</t>
  </si>
  <si>
    <t>TOTAAL METAAL</t>
  </si>
  <si>
    <t>Totaal privésector</t>
  </si>
  <si>
    <t>Cijferbijlage WAV-rapport 2006 'Sectorrapport: metaal'</t>
  </si>
  <si>
    <t>metaal-, machine- en elektrische bouw</t>
  </si>
  <si>
    <t>metaal-, machine- en elektrische bouw verwante sectoren</t>
  </si>
  <si>
    <t>garagebedrijf</t>
  </si>
  <si>
    <t>ijzernijverheid</t>
  </si>
  <si>
    <t>Paritaire comités voor bedienden</t>
  </si>
  <si>
    <t>non-ferro metalen</t>
  </si>
  <si>
    <t>terugwinning van metalen</t>
  </si>
  <si>
    <t>metaalfabrikatennijverheid</t>
  </si>
  <si>
    <t xml:space="preserve"> </t>
  </si>
  <si>
    <t>/</t>
  </si>
  <si>
    <t xml:space="preserve">Totaal </t>
  </si>
  <si>
    <t>Man</t>
  </si>
  <si>
    <t>Vrouw</t>
  </si>
  <si>
    <t>n.b.</t>
  </si>
  <si>
    <t>18-24 j</t>
  </si>
  <si>
    <t>25-49 j</t>
  </si>
  <si>
    <t>50-64 j</t>
  </si>
  <si>
    <t>Voltijds</t>
  </si>
  <si>
    <t>Deeltijds</t>
  </si>
  <si>
    <t>&lt;46%</t>
  </si>
  <si>
    <t>46-75%</t>
  </si>
  <si>
    <t>&gt;75%</t>
  </si>
  <si>
    <t>28 Vervaardiging producten metaal</t>
  </si>
  <si>
    <t>34 Verv./assemblage auto's, aanhangwagens, opleggers</t>
  </si>
  <si>
    <t>29 Verv. machines, apparaten en werktuigen</t>
  </si>
  <si>
    <t>27 Metallurgie</t>
  </si>
  <si>
    <t>50 Verkoop &amp; rep. auto's/motorrijwielen; kleinhandel motorbrandstoffen</t>
  </si>
  <si>
    <t>31 Verv. elektrische machines en apparaten</t>
  </si>
  <si>
    <t>45 Bouwnijverheid</t>
  </si>
  <si>
    <t>51 Groothandel &amp; handelsbemiddeling, excl. handel auto's/motorrijwielen</t>
  </si>
  <si>
    <t>32 Verv. audio-, video- en telecommunicatieapparatuur</t>
  </si>
  <si>
    <t>35 Vervaardiging overige transportmiddelen</t>
  </si>
  <si>
    <t>74 Overige zakelijke dienstverlening</t>
  </si>
  <si>
    <t>33 Verv. medische app. en instr., precisie- en optische instr. en uurwerken</t>
  </si>
  <si>
    <t>36 Verv. meubels; overige industrie</t>
  </si>
  <si>
    <t>25 Rubber- en kunststofnijverheid</t>
  </si>
  <si>
    <t>52 Kleinhandel, excl. auto's/motorrijwielen; reparatie consumentenartikelen</t>
  </si>
  <si>
    <t>Andere</t>
  </si>
  <si>
    <t>Totaal METAAL</t>
  </si>
  <si>
    <t>28 Vervaardiging van producten van metaal</t>
  </si>
  <si>
    <t>34 Vervaardiging en assemblage van auto's, aanhangwagens en opleggers</t>
  </si>
  <si>
    <t>29 Vervaardiging van machines, apparaten en werktuigen</t>
  </si>
  <si>
    <t>50 Verkoop en reparatie van auto's en motorrijwielen; kleinhandel in motorbrandstoffen</t>
  </si>
  <si>
    <t>31 Vervaardiging van elektrische machines en apparaten</t>
  </si>
  <si>
    <t>51 Groothandel en handelsbemiddeling, exclusief de handel in auto's en motorrijwielen</t>
  </si>
  <si>
    <t>32 Vervaardiging van audio-, video- en telecommunicatieapparatuur</t>
  </si>
  <si>
    <t>35 Vervaardiging van overige transportmiddelen</t>
  </si>
  <si>
    <t>33 Vervaardiging van medische apparatuur en instrumenten, van precisie- en optische instrumenten en van uurwerken</t>
  </si>
  <si>
    <t>36 Vervaardiging van meubels; overige industrie</t>
  </si>
  <si>
    <t>52 Kleinhandel, exclusief auto's en motorrijwielen; reparatie van consumentenartikelen</t>
  </si>
  <si>
    <t>72 Informatica en aanverwante activiteiten</t>
  </si>
  <si>
    <t>71 Verhuur zonder bedieningspersoneel</t>
  </si>
  <si>
    <t>37 Recuperatie van recycleerbaar afval</t>
  </si>
  <si>
    <t>19 Leernijverheid en vervaardiging van schoeisel</t>
  </si>
  <si>
    <t>64 Post en telecommunicatie</t>
  </si>
  <si>
    <t>63 Vervoersondersteunende activiteiten</t>
  </si>
  <si>
    <t>92 Recreatie, cultuur en sport</t>
  </si>
  <si>
    <t>Tabel B.7 Loontrekkenden uit (de paritaire comités van) de sectorgroep metaal, naar activiteitssector (NACE-sector) in België, 2003-2004</t>
  </si>
  <si>
    <t>+32461</t>
  </si>
  <si>
    <t>+1,3</t>
  </si>
  <si>
    <t>Paritaire comités voor arbeiders</t>
  </si>
  <si>
    <t>+8089</t>
  </si>
  <si>
    <t>+24372</t>
  </si>
  <si>
    <t>+0,7</t>
  </si>
  <si>
    <t>+1,9</t>
  </si>
  <si>
    <t>+6439</t>
  </si>
  <si>
    <t>+26022</t>
  </si>
  <si>
    <t>+0,4</t>
  </si>
  <si>
    <t>+2,6</t>
  </si>
  <si>
    <t>+0,3</t>
  </si>
  <si>
    <t>+2,5</t>
  </si>
  <si>
    <t>+4,2</t>
  </si>
  <si>
    <t>+2,7</t>
  </si>
  <si>
    <t>+5,4</t>
  </si>
  <si>
    <t>+6,0</t>
  </si>
  <si>
    <t>+6,5</t>
  </si>
  <si>
    <t>+0,1</t>
  </si>
  <si>
    <t>+1,0</t>
  </si>
  <si>
    <t>+4,5</t>
  </si>
  <si>
    <t>+1,4</t>
  </si>
  <si>
    <t>+98</t>
  </si>
  <si>
    <t>+80</t>
  </si>
  <si>
    <t>+135</t>
  </si>
  <si>
    <t>+160</t>
  </si>
  <si>
    <t>+60</t>
  </si>
  <si>
    <t>+16</t>
  </si>
  <si>
    <t>+43</t>
  </si>
  <si>
    <t>+157</t>
  </si>
  <si>
    <t>+16929</t>
  </si>
  <si>
    <t>+16830</t>
  </si>
  <si>
    <t>+33916</t>
  </si>
  <si>
    <t>+321</t>
  </si>
  <si>
    <t>+29</t>
  </si>
  <si>
    <t>+20</t>
  </si>
  <si>
    <t>+5</t>
  </si>
  <si>
    <t>+36</t>
  </si>
  <si>
    <t>+2</t>
  </si>
  <si>
    <t>+590</t>
  </si>
  <si>
    <t>+46</t>
  </si>
  <si>
    <t>+15</t>
  </si>
  <si>
    <t>+1064</t>
  </si>
  <si>
    <t>+31213</t>
  </si>
  <si>
    <t>+11266</t>
  </si>
  <si>
    <t>+0,5</t>
  </si>
  <si>
    <t>+9,1</t>
  </si>
  <si>
    <t>+9,3</t>
  </si>
  <si>
    <t>+14,2</t>
  </si>
  <si>
    <t>+4,9</t>
  </si>
  <si>
    <t>+3,9</t>
  </si>
  <si>
    <t>+5,2</t>
  </si>
  <si>
    <t>+234</t>
  </si>
  <si>
    <t>+252</t>
  </si>
  <si>
    <t>+3,5</t>
  </si>
  <si>
    <t>Aantallen</t>
  </si>
  <si>
    <t>Aandelen</t>
  </si>
  <si>
    <t>Tabel B.1 Loontrekkenden in de sectorgroep metaal naar paritair comité in België, 2003-2004</t>
  </si>
  <si>
    <t>Tabel B.8 Loontrekkenden uit de sectorgroep metaal naar activiteitssector (NACE-sector), naar paritair comité in België, 2004</t>
  </si>
  <si>
    <t>Tabel B.6 Loontrekkenden in een deeltijds arbeidsregime (zie Tabel B.5) naar aandeel deeltijdarbeid, in de sectorgroep metaal (naar paritair comité) in België, 2004</t>
  </si>
  <si>
    <t>Tabel B.5b Loontrekkenden naar arbeidsregime in de sectorgroep metaal (naar paritair comité) in België, evolutie 2003-2004</t>
  </si>
  <si>
    <t>Tabel B.5a Loontrekkenden naar arbeidsregime in de sectorgroep metaal (naar paritair comité) in België, 2004</t>
  </si>
  <si>
    <t>Tabel B.4b Loontrekkenden (18-64 jaar) naar leeftijd in de sectorgroep metaal (naar paritair comité) in België, evolutie 2003-2004</t>
  </si>
  <si>
    <t>Tabel B.4a Loontrekkenden (18-64 jaar) naar leeftijd in de sectorgroep metaal (naar paritair comité) in België, 2004</t>
  </si>
  <si>
    <t>Tabel B.3b Loontrekkenden naar geslacht in de sectorgroep metaal (naar paritair comité) in België, evolutie 2003-2004</t>
  </si>
  <si>
    <t>Tabel B.3a Loontrekkenden naar geslacht in de sectorgroep metaal (naar paritair comité) in België, 2004</t>
  </si>
  <si>
    <t>Tabel B.2b Loontrekkenden naar statuut in de sectorgroep metaal (naar paritair comité) in België, evolutie 2003-2004</t>
  </si>
  <si>
    <t>Tabel B.2a Loontrekkenden naar statuut in de sectorgroep metaal (naar paritair comité) in België, 2004</t>
  </si>
  <si>
    <t>nb</t>
  </si>
  <si>
    <t>Opmerking: loontrekkenden in een 'speciaal regime' (seizoenarbeid, arbeid met tussenpozen, arbeid met gelimiteerde prestaties) zijn niet opgenomen</t>
  </si>
  <si>
    <t>33 Verv. medische apparatuur, precisie- en optische instrumenten en uurwerken</t>
  </si>
  <si>
    <t>NACE</t>
  </si>
</sst>
</file>

<file path=xl/styles.xml><?xml version="1.0" encoding="utf-8"?>
<styleSheet xmlns="http://schemas.openxmlformats.org/spreadsheetml/2006/main">
  <numFmts count="44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0.000"/>
    <numFmt numFmtId="195" formatCode="0.0"/>
    <numFmt numFmtId="196" formatCode="0.000000"/>
    <numFmt numFmtId="197" formatCode="0.00000000"/>
    <numFmt numFmtId="198" formatCode="0.0000000"/>
    <numFmt numFmtId="199" formatCode="0.000000000"/>
  </numFmts>
  <fonts count="9">
    <font>
      <sz val="10"/>
      <name val="Arial"/>
      <family val="0"/>
    </font>
    <font>
      <b/>
      <i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2" borderId="0" xfId="21">
      <alignment/>
      <protection/>
    </xf>
    <xf numFmtId="0" fontId="5" fillId="0" borderId="0" xfId="23">
      <alignment/>
      <protection/>
    </xf>
    <xf numFmtId="0" fontId="1" fillId="0" borderId="0" xfId="15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0" xfId="21" applyAlignment="1">
      <alignment horizontal="center"/>
      <protection/>
    </xf>
    <xf numFmtId="0" fontId="1" fillId="0" borderId="0" xfId="15" applyAlignment="1">
      <alignment horizontal="center"/>
      <protection/>
    </xf>
    <xf numFmtId="195" fontId="0" fillId="0" borderId="0" xfId="0" applyNumberFormat="1" applyAlignment="1" applyProtection="1">
      <alignment horizontal="right"/>
      <protection locked="0"/>
    </xf>
    <xf numFmtId="0" fontId="0" fillId="0" borderId="0" xfId="15" applyFont="1">
      <alignment/>
      <protection/>
    </xf>
    <xf numFmtId="0" fontId="6" fillId="0" borderId="0" xfId="23" applyFont="1" applyAlignment="1">
      <alignment/>
      <protection/>
    </xf>
    <xf numFmtId="0" fontId="4" fillId="2" borderId="0" xfId="21" applyFont="1">
      <alignment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5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195" fontId="8" fillId="0" borderId="0" xfId="0" applyNumberFormat="1" applyFont="1" applyAlignment="1">
      <alignment/>
    </xf>
    <xf numFmtId="195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195" fontId="7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right"/>
    </xf>
    <xf numFmtId="19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95" fontId="0" fillId="0" borderId="0" xfId="0" applyNumberFormat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8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95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</cellXfs>
  <cellStyles count="11">
    <cellStyle name="Normal" xfId="0"/>
    <cellStyle name="Bron, Thema en Noten" xfId="15"/>
    <cellStyle name="Comma" xfId="16"/>
    <cellStyle name="Comma [0]" xfId="17"/>
    <cellStyle name="Currency" xfId="18"/>
    <cellStyle name="Currency [0]" xfId="19"/>
    <cellStyle name="Followed Hyperlink" xfId="20"/>
    <cellStyle name="Grote titel" xfId="21"/>
    <cellStyle name="Hyperlink" xfId="22"/>
    <cellStyle name="Kleine tit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D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9D0E2"/>
      <rgbColor rgb="00000000"/>
      <rgbColor rgb="008E8E8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2085975</xdr:colOff>
      <xdr:row>2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3:G30"/>
  <sheetViews>
    <sheetView tabSelected="1" zoomScale="85" zoomScaleNormal="85" workbookViewId="0" topLeftCell="A1">
      <selection activeCell="A4" sqref="A4"/>
    </sheetView>
  </sheetViews>
  <sheetFormatPr defaultColWidth="9.140625" defaultRowHeight="12.75"/>
  <cols>
    <col min="1" max="1" width="9.421875" style="1" customWidth="1"/>
    <col min="2" max="2" width="50.00390625" style="1" bestFit="1" customWidth="1"/>
    <col min="3" max="6" width="10.421875" style="1" customWidth="1"/>
    <col min="7" max="7" width="10.421875" style="6" customWidth="1"/>
    <col min="8" max="16384" width="9.140625" style="1" customWidth="1"/>
  </cols>
  <sheetData>
    <row r="1" ht="34.5" customHeight="1"/>
    <row r="2" ht="12.75"/>
    <row r="3" spans="1:7" s="2" customFormat="1" ht="15.75">
      <c r="A3" s="12" t="s">
        <v>18</v>
      </c>
      <c r="B3" s="12"/>
      <c r="G3" s="7"/>
    </row>
    <row r="5" spans="1:7" s="3" customFormat="1" ht="12.75" customHeight="1">
      <c r="A5" s="11" t="s">
        <v>134</v>
      </c>
      <c r="B5" s="11"/>
      <c r="C5" s="11"/>
      <c r="D5" s="11"/>
      <c r="E5" s="11"/>
      <c r="F5" s="11"/>
      <c r="G5" s="11"/>
    </row>
    <row r="7" spans="1:7" s="4" customFormat="1" ht="12.75">
      <c r="A7" s="10" t="s">
        <v>2</v>
      </c>
      <c r="B7" s="10"/>
      <c r="G7" s="8"/>
    </row>
    <row r="8" ht="12.75">
      <c r="A8" s="1" t="s">
        <v>27</v>
      </c>
    </row>
    <row r="9" spans="1:7" ht="12.75">
      <c r="A9" s="13"/>
      <c r="B9" s="13"/>
      <c r="C9" s="46">
        <v>2004</v>
      </c>
      <c r="D9" s="46"/>
      <c r="E9" s="14"/>
      <c r="F9" s="46" t="s">
        <v>4</v>
      </c>
      <c r="G9" s="46"/>
    </row>
    <row r="10" spans="1:7" ht="12.75">
      <c r="A10" s="15"/>
      <c r="B10" s="15"/>
      <c r="C10" s="13" t="s">
        <v>0</v>
      </c>
      <c r="D10" s="13" t="s">
        <v>1</v>
      </c>
      <c r="E10" s="13"/>
      <c r="F10" s="13" t="s">
        <v>0</v>
      </c>
      <c r="G10" s="13" t="s">
        <v>1</v>
      </c>
    </row>
    <row r="11" spans="1:7" s="21" customFormat="1" ht="12.75">
      <c r="A11" s="19" t="s">
        <v>79</v>
      </c>
      <c r="B11" s="19"/>
      <c r="C11" s="20"/>
      <c r="D11" s="20"/>
      <c r="E11" s="20"/>
      <c r="F11" s="20"/>
      <c r="G11" s="20"/>
    </row>
    <row r="12" spans="1:7" ht="12.75">
      <c r="A12" s="16" t="s">
        <v>7</v>
      </c>
      <c r="B12" s="16" t="s">
        <v>19</v>
      </c>
      <c r="C12" s="17">
        <v>152624</v>
      </c>
      <c r="D12" s="18">
        <f>C12/320317*100</f>
        <v>47.647798899215466</v>
      </c>
      <c r="E12" s="18"/>
      <c r="F12" s="16">
        <v>-4436</v>
      </c>
      <c r="G12" s="18">
        <v>-2.8243983191137145</v>
      </c>
    </row>
    <row r="13" spans="1:7" ht="12.75">
      <c r="A13" s="16" t="s">
        <v>8</v>
      </c>
      <c r="B13" s="16" t="s">
        <v>20</v>
      </c>
      <c r="C13" s="17">
        <v>45024</v>
      </c>
      <c r="D13" s="18">
        <f aca="true" t="shared" si="0" ref="D13:D24">C13/320317*100</f>
        <v>14.056075700009679</v>
      </c>
      <c r="E13" s="18"/>
      <c r="F13" s="16">
        <v>-777</v>
      </c>
      <c r="G13" s="18">
        <v>-1.6964695093993583</v>
      </c>
    </row>
    <row r="14" spans="1:7" ht="12.75">
      <c r="A14" s="16" t="s">
        <v>9</v>
      </c>
      <c r="B14" s="16" t="s">
        <v>21</v>
      </c>
      <c r="C14" s="17">
        <v>27539</v>
      </c>
      <c r="D14" s="18">
        <f t="shared" si="0"/>
        <v>8.597420680138738</v>
      </c>
      <c r="E14" s="18"/>
      <c r="F14" s="16">
        <v>-405</v>
      </c>
      <c r="G14" s="18">
        <v>-1.449327225880332</v>
      </c>
    </row>
    <row r="15" spans="1:7" ht="12.75">
      <c r="A15" s="16" t="s">
        <v>10</v>
      </c>
      <c r="B15" s="16" t="s">
        <v>22</v>
      </c>
      <c r="C15" s="17">
        <v>12306</v>
      </c>
      <c r="D15" s="18">
        <f t="shared" si="0"/>
        <v>3.841819197857123</v>
      </c>
      <c r="E15" s="18"/>
      <c r="F15" s="16">
        <v>-1030</v>
      </c>
      <c r="G15" s="18">
        <v>-7.723455308938212</v>
      </c>
    </row>
    <row r="16" spans="1:7" ht="12.75">
      <c r="A16" s="16" t="s">
        <v>11</v>
      </c>
      <c r="B16" s="16" t="s">
        <v>24</v>
      </c>
      <c r="C16" s="17">
        <v>5308</v>
      </c>
      <c r="D16" s="18">
        <f t="shared" si="0"/>
        <v>1.6571084269645382</v>
      </c>
      <c r="E16" s="18"/>
      <c r="F16" s="16">
        <v>-259</v>
      </c>
      <c r="G16" s="18">
        <v>-4.652416022992635</v>
      </c>
    </row>
    <row r="17" spans="1:7" ht="12.75">
      <c r="A17" s="16" t="s">
        <v>12</v>
      </c>
      <c r="B17" s="16" t="s">
        <v>25</v>
      </c>
      <c r="C17" s="17">
        <v>1522</v>
      </c>
      <c r="D17" s="18">
        <f t="shared" si="0"/>
        <v>0.4751543002712937</v>
      </c>
      <c r="E17" s="18"/>
      <c r="F17" s="16">
        <v>-17</v>
      </c>
      <c r="G17" s="18">
        <v>-1.1046133853151396</v>
      </c>
    </row>
    <row r="18" spans="1:7" ht="12.75">
      <c r="A18" s="16"/>
      <c r="B18" s="16"/>
      <c r="C18" s="17"/>
      <c r="D18" s="18"/>
      <c r="E18" s="18"/>
      <c r="F18" s="16"/>
      <c r="G18" s="18"/>
    </row>
    <row r="19" spans="1:7" s="21" customFormat="1" ht="12.75">
      <c r="A19" s="19" t="s">
        <v>23</v>
      </c>
      <c r="B19" s="19"/>
      <c r="C19" s="20"/>
      <c r="D19" s="20"/>
      <c r="E19" s="20"/>
      <c r="F19" s="20"/>
      <c r="G19" s="20"/>
    </row>
    <row r="20" spans="1:7" ht="12.75">
      <c r="A20" s="16" t="s">
        <v>13</v>
      </c>
      <c r="B20" s="16" t="s">
        <v>26</v>
      </c>
      <c r="C20" s="17">
        <v>67694</v>
      </c>
      <c r="D20" s="18">
        <f t="shared" si="0"/>
        <v>21.133439686310748</v>
      </c>
      <c r="E20" s="18"/>
      <c r="F20" s="16">
        <v>-1353</v>
      </c>
      <c r="G20" s="18">
        <v>-1.9595348096224312</v>
      </c>
    </row>
    <row r="21" spans="1:7" ht="12.75">
      <c r="A21" s="16" t="s">
        <v>14</v>
      </c>
      <c r="B21" s="16" t="s">
        <v>22</v>
      </c>
      <c r="C21" s="17">
        <v>5431</v>
      </c>
      <c r="D21" s="18">
        <f t="shared" si="0"/>
        <v>1.6955078874989464</v>
      </c>
      <c r="E21" s="18"/>
      <c r="F21" s="16">
        <v>-245</v>
      </c>
      <c r="G21" s="18">
        <v>-4.316420014094432</v>
      </c>
    </row>
    <row r="22" spans="1:7" ht="12.75">
      <c r="A22" s="16" t="s">
        <v>15</v>
      </c>
      <c r="B22" s="16" t="s">
        <v>24</v>
      </c>
      <c r="C22" s="17">
        <v>2869</v>
      </c>
      <c r="D22" s="18">
        <f t="shared" si="0"/>
        <v>0.8956752217334703</v>
      </c>
      <c r="E22" s="18"/>
      <c r="F22" s="16">
        <v>-65</v>
      </c>
      <c r="G22" s="18">
        <v>-2.2154055896387184</v>
      </c>
    </row>
    <row r="23" spans="1:7" ht="12.75">
      <c r="A23" s="16"/>
      <c r="B23" s="16"/>
      <c r="C23" s="17"/>
      <c r="D23" s="18"/>
      <c r="E23" s="18"/>
      <c r="F23" s="16"/>
      <c r="G23" s="18"/>
    </row>
    <row r="24" spans="1:7" ht="12.75">
      <c r="A24" s="16" t="s">
        <v>16</v>
      </c>
      <c r="B24" s="16"/>
      <c r="C24" s="17">
        <v>320317</v>
      </c>
      <c r="D24" s="49">
        <f t="shared" si="0"/>
        <v>100</v>
      </c>
      <c r="E24" s="18"/>
      <c r="F24" s="16">
        <v>-8587</v>
      </c>
      <c r="G24" s="18">
        <v>-2.6107922068445504</v>
      </c>
    </row>
    <row r="25" spans="1:7" ht="12.75">
      <c r="A25" s="16"/>
      <c r="B25" s="16"/>
      <c r="C25" s="17"/>
      <c r="D25" s="18"/>
      <c r="E25" s="18"/>
      <c r="F25" s="16"/>
      <c r="G25" s="18"/>
    </row>
    <row r="26" spans="1:7" ht="12.75">
      <c r="A26" s="16" t="s">
        <v>17</v>
      </c>
      <c r="B26" s="16"/>
      <c r="C26" s="16">
        <v>2460490</v>
      </c>
      <c r="D26" s="16"/>
      <c r="E26" s="16"/>
      <c r="F26" s="38" t="s">
        <v>77</v>
      </c>
      <c r="G26" s="38" t="s">
        <v>78</v>
      </c>
    </row>
    <row r="27" spans="1:7" ht="12.75">
      <c r="A27" s="16"/>
      <c r="B27" s="16"/>
      <c r="C27" s="16"/>
      <c r="D27" s="16"/>
      <c r="E27" s="16"/>
      <c r="F27" s="16"/>
      <c r="G27" s="18"/>
    </row>
    <row r="28" spans="1:7" ht="12.75">
      <c r="A28" s="16"/>
      <c r="B28" s="16"/>
      <c r="C28" s="16"/>
      <c r="D28" s="16"/>
      <c r="E28" s="16"/>
      <c r="F28" s="16"/>
      <c r="G28" s="18"/>
    </row>
    <row r="29" spans="1:7" ht="12.75">
      <c r="A29" s="1" t="s">
        <v>27</v>
      </c>
      <c r="C29" s="5"/>
      <c r="D29" s="5"/>
      <c r="E29" s="5"/>
      <c r="F29" s="5"/>
      <c r="G29" s="9"/>
    </row>
    <row r="30" ht="12.75">
      <c r="A30" s="1" t="s">
        <v>27</v>
      </c>
    </row>
  </sheetData>
  <sheetProtection/>
  <mergeCells count="2">
    <mergeCell ref="F9:G9"/>
    <mergeCell ref="C9:D9"/>
  </mergeCells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ignoredErrors>
    <ignoredError sqref="F26:G26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3:N25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8.28125" style="1" customWidth="1"/>
    <col min="2" max="10" width="9.7109375" style="1" customWidth="1"/>
    <col min="11" max="14" width="9.57421875" style="1" customWidth="1"/>
    <col min="15" max="18" width="8.421875" style="1" customWidth="1"/>
    <col min="19" max="16384" width="9.140625" style="1" customWidth="1"/>
  </cols>
  <sheetData>
    <row r="1" ht="34.5" customHeight="1"/>
    <row r="2" ht="12.75"/>
    <row r="3" spans="1:2" s="2" customFormat="1" ht="15.75">
      <c r="A3" s="12" t="s">
        <v>18</v>
      </c>
      <c r="B3" s="12"/>
    </row>
    <row r="5" spans="1:6" s="3" customFormat="1" ht="12.75" customHeight="1">
      <c r="A5" s="11" t="s">
        <v>136</v>
      </c>
      <c r="B5" s="11"/>
      <c r="C5" s="11"/>
      <c r="D5" s="11"/>
      <c r="E5" s="11"/>
      <c r="F5" s="11"/>
    </row>
    <row r="7" spans="1:2" s="4" customFormat="1" ht="12.75">
      <c r="A7" s="10" t="s">
        <v>2</v>
      </c>
      <c r="B7" s="10"/>
    </row>
    <row r="9" spans="2:10" s="13" customFormat="1" ht="12.75">
      <c r="B9" s="13" t="s">
        <v>38</v>
      </c>
      <c r="C9" s="13" t="s">
        <v>39</v>
      </c>
      <c r="D9" s="13" t="s">
        <v>40</v>
      </c>
      <c r="E9" s="13" t="s">
        <v>3</v>
      </c>
      <c r="G9" s="13" t="s">
        <v>38</v>
      </c>
      <c r="H9" s="13" t="s">
        <v>39</v>
      </c>
      <c r="I9" s="13" t="s">
        <v>40</v>
      </c>
      <c r="J9" s="13" t="s">
        <v>3</v>
      </c>
    </row>
    <row r="10" spans="2:10" s="13" customFormat="1" ht="12.75">
      <c r="B10" s="13" t="s">
        <v>0</v>
      </c>
      <c r="C10" s="13" t="s">
        <v>0</v>
      </c>
      <c r="D10" s="13" t="s">
        <v>0</v>
      </c>
      <c r="E10" s="32" t="s">
        <v>0</v>
      </c>
      <c r="F10" s="32"/>
      <c r="G10" s="13" t="s">
        <v>1</v>
      </c>
      <c r="H10" s="13" t="s">
        <v>1</v>
      </c>
      <c r="I10" s="13" t="s">
        <v>1</v>
      </c>
      <c r="J10" s="13" t="s">
        <v>1</v>
      </c>
    </row>
    <row r="11" spans="5:6" s="13" customFormat="1" ht="12.75">
      <c r="E11" s="32"/>
      <c r="F11" s="32"/>
    </row>
    <row r="12" spans="1:10" s="34" customFormat="1" ht="12.75">
      <c r="A12" s="16" t="s">
        <v>7</v>
      </c>
      <c r="B12" s="17">
        <v>859</v>
      </c>
      <c r="C12" s="17">
        <v>3353</v>
      </c>
      <c r="D12" s="17">
        <v>7860</v>
      </c>
      <c r="E12" s="17">
        <v>12072</v>
      </c>
      <c r="F12" s="17"/>
      <c r="G12" s="33">
        <f aca="true" t="shared" si="0" ref="G12:J24">B12/$E12*100</f>
        <v>7.115639496355203</v>
      </c>
      <c r="H12" s="33">
        <f t="shared" si="0"/>
        <v>27.775016567263087</v>
      </c>
      <c r="I12" s="33">
        <f t="shared" si="0"/>
        <v>65.10934393638172</v>
      </c>
      <c r="J12" s="50">
        <f t="shared" si="0"/>
        <v>100</v>
      </c>
    </row>
    <row r="13" spans="1:10" s="34" customFormat="1" ht="12.75">
      <c r="A13" s="16" t="s">
        <v>8</v>
      </c>
      <c r="B13" s="17">
        <v>1190</v>
      </c>
      <c r="C13" s="17">
        <v>1706</v>
      </c>
      <c r="D13" s="17">
        <v>1205</v>
      </c>
      <c r="E13" s="17">
        <v>4101</v>
      </c>
      <c r="F13" s="17"/>
      <c r="G13" s="33">
        <f t="shared" si="0"/>
        <v>29.017312850524263</v>
      </c>
      <c r="H13" s="33">
        <f t="shared" si="0"/>
        <v>41.59960985125579</v>
      </c>
      <c r="I13" s="33">
        <f t="shared" si="0"/>
        <v>29.383077298219945</v>
      </c>
      <c r="J13" s="50">
        <f t="shared" si="0"/>
        <v>100</v>
      </c>
    </row>
    <row r="14" spans="1:10" s="34" customFormat="1" ht="12.75">
      <c r="A14" s="16" t="s">
        <v>9</v>
      </c>
      <c r="B14" s="17">
        <v>1152</v>
      </c>
      <c r="C14" s="17">
        <v>1561</v>
      </c>
      <c r="D14" s="17">
        <v>959</v>
      </c>
      <c r="E14" s="17">
        <v>3672</v>
      </c>
      <c r="F14" s="17"/>
      <c r="G14" s="33">
        <f t="shared" si="0"/>
        <v>31.372549019607842</v>
      </c>
      <c r="H14" s="33">
        <f t="shared" si="0"/>
        <v>42.510893246187365</v>
      </c>
      <c r="I14" s="33">
        <f t="shared" si="0"/>
        <v>26.116557734204793</v>
      </c>
      <c r="J14" s="50">
        <f t="shared" si="0"/>
        <v>100</v>
      </c>
    </row>
    <row r="15" spans="1:10" s="34" customFormat="1" ht="12.75">
      <c r="A15" s="16" t="s">
        <v>10</v>
      </c>
      <c r="B15" s="17">
        <v>0</v>
      </c>
      <c r="C15" s="17">
        <v>30</v>
      </c>
      <c r="D15" s="17">
        <v>145</v>
      </c>
      <c r="E15" s="17">
        <v>175</v>
      </c>
      <c r="F15" s="17"/>
      <c r="G15" s="33">
        <f t="shared" si="0"/>
        <v>0</v>
      </c>
      <c r="H15" s="33">
        <f t="shared" si="0"/>
        <v>17.142857142857142</v>
      </c>
      <c r="I15" s="33">
        <f t="shared" si="0"/>
        <v>82.85714285714286</v>
      </c>
      <c r="J15" s="50">
        <f t="shared" si="0"/>
        <v>100</v>
      </c>
    </row>
    <row r="16" spans="1:10" s="34" customFormat="1" ht="12.75">
      <c r="A16" s="16" t="s">
        <v>11</v>
      </c>
      <c r="B16" s="17">
        <v>4</v>
      </c>
      <c r="C16" s="17">
        <v>108</v>
      </c>
      <c r="D16" s="17">
        <v>320</v>
      </c>
      <c r="E16" s="17">
        <v>432</v>
      </c>
      <c r="F16" s="17"/>
      <c r="G16" s="33">
        <f t="shared" si="0"/>
        <v>0.9259259259259258</v>
      </c>
      <c r="H16" s="33">
        <f t="shared" si="0"/>
        <v>25</v>
      </c>
      <c r="I16" s="33">
        <f t="shared" si="0"/>
        <v>74.07407407407408</v>
      </c>
      <c r="J16" s="50">
        <f t="shared" si="0"/>
        <v>100</v>
      </c>
    </row>
    <row r="17" spans="1:10" s="34" customFormat="1" ht="12.75">
      <c r="A17" s="16" t="s">
        <v>12</v>
      </c>
      <c r="B17" s="17">
        <v>29</v>
      </c>
      <c r="C17" s="17">
        <v>67</v>
      </c>
      <c r="D17" s="17">
        <v>15</v>
      </c>
      <c r="E17" s="17">
        <v>111</v>
      </c>
      <c r="F17" s="17"/>
      <c r="G17" s="33">
        <f t="shared" si="0"/>
        <v>26.126126126126124</v>
      </c>
      <c r="H17" s="33">
        <f t="shared" si="0"/>
        <v>60.36036036036037</v>
      </c>
      <c r="I17" s="33">
        <f t="shared" si="0"/>
        <v>13.513513513513514</v>
      </c>
      <c r="J17" s="50">
        <f t="shared" si="0"/>
        <v>100</v>
      </c>
    </row>
    <row r="18" spans="1:10" s="34" customFormat="1" ht="12.75">
      <c r="A18" s="16" t="s">
        <v>13</v>
      </c>
      <c r="B18" s="17">
        <v>350</v>
      </c>
      <c r="C18" s="17">
        <v>2279</v>
      </c>
      <c r="D18" s="17">
        <v>4311</v>
      </c>
      <c r="E18" s="17">
        <v>6940</v>
      </c>
      <c r="F18" s="17"/>
      <c r="G18" s="33">
        <f t="shared" si="0"/>
        <v>5.043227665706052</v>
      </c>
      <c r="H18" s="33">
        <f t="shared" si="0"/>
        <v>32.8386167146974</v>
      </c>
      <c r="I18" s="33">
        <f t="shared" si="0"/>
        <v>62.118155619596536</v>
      </c>
      <c r="J18" s="50">
        <f t="shared" si="0"/>
        <v>100</v>
      </c>
    </row>
    <row r="19" spans="1:10" s="34" customFormat="1" ht="12.75">
      <c r="A19" s="16" t="s">
        <v>14</v>
      </c>
      <c r="B19" s="17">
        <v>7</v>
      </c>
      <c r="C19" s="17">
        <v>120</v>
      </c>
      <c r="D19" s="17">
        <v>242</v>
      </c>
      <c r="E19" s="17">
        <v>369</v>
      </c>
      <c r="F19" s="17"/>
      <c r="G19" s="33">
        <f t="shared" si="0"/>
        <v>1.8970189701897018</v>
      </c>
      <c r="H19" s="33">
        <f t="shared" si="0"/>
        <v>32.52032520325203</v>
      </c>
      <c r="I19" s="33">
        <f t="shared" si="0"/>
        <v>65.58265582655827</v>
      </c>
      <c r="J19" s="50">
        <f t="shared" si="0"/>
        <v>100</v>
      </c>
    </row>
    <row r="20" spans="1:10" s="34" customFormat="1" ht="12.75">
      <c r="A20" s="16" t="s">
        <v>15</v>
      </c>
      <c r="B20" s="17">
        <v>6</v>
      </c>
      <c r="C20" s="17">
        <v>92</v>
      </c>
      <c r="D20" s="17">
        <v>224</v>
      </c>
      <c r="E20" s="17">
        <v>322</v>
      </c>
      <c r="F20" s="17"/>
      <c r="G20" s="33">
        <f t="shared" si="0"/>
        <v>1.8633540372670807</v>
      </c>
      <c r="H20" s="33">
        <f t="shared" si="0"/>
        <v>28.57142857142857</v>
      </c>
      <c r="I20" s="33">
        <f t="shared" si="0"/>
        <v>69.56521739130434</v>
      </c>
      <c r="J20" s="50">
        <f t="shared" si="0"/>
        <v>100</v>
      </c>
    </row>
    <row r="21" spans="1:10" s="34" customFormat="1" ht="12.75">
      <c r="A21" s="16"/>
      <c r="B21" s="17"/>
      <c r="C21" s="17"/>
      <c r="D21" s="17"/>
      <c r="E21" s="17"/>
      <c r="F21" s="17"/>
      <c r="G21" s="33"/>
      <c r="H21" s="33"/>
      <c r="I21" s="33"/>
      <c r="J21" s="50"/>
    </row>
    <row r="22" spans="1:10" s="34" customFormat="1" ht="12.75">
      <c r="A22" s="16" t="s">
        <v>16</v>
      </c>
      <c r="B22" s="17">
        <v>3597</v>
      </c>
      <c r="C22" s="17">
        <v>9316</v>
      </c>
      <c r="D22" s="17">
        <v>15281</v>
      </c>
      <c r="E22" s="17">
        <v>28194</v>
      </c>
      <c r="F22" s="17"/>
      <c r="G22" s="33">
        <f t="shared" si="0"/>
        <v>12.758033624175358</v>
      </c>
      <c r="H22" s="33">
        <f t="shared" si="0"/>
        <v>33.04249131020784</v>
      </c>
      <c r="I22" s="33">
        <f t="shared" si="0"/>
        <v>54.199475065616795</v>
      </c>
      <c r="J22" s="50">
        <f t="shared" si="0"/>
        <v>100</v>
      </c>
    </row>
    <row r="23" spans="1:10" s="34" customFormat="1" ht="12.75">
      <c r="A23" s="16"/>
      <c r="B23" s="17"/>
      <c r="C23" s="17"/>
      <c r="D23" s="17"/>
      <c r="E23" s="17"/>
      <c r="F23" s="17"/>
      <c r="G23" s="33"/>
      <c r="H23" s="33"/>
      <c r="I23" s="33"/>
      <c r="J23" s="50"/>
    </row>
    <row r="24" spans="1:10" ht="12.75">
      <c r="A24" s="16" t="s">
        <v>17</v>
      </c>
      <c r="B24">
        <v>103657</v>
      </c>
      <c r="C24">
        <v>324937</v>
      </c>
      <c r="D24">
        <v>205702</v>
      </c>
      <c r="E24">
        <v>634296</v>
      </c>
      <c r="G24" s="33">
        <f t="shared" si="0"/>
        <v>16.342054813525547</v>
      </c>
      <c r="H24" s="33">
        <f t="shared" si="0"/>
        <v>51.22797558237794</v>
      </c>
      <c r="I24" s="33">
        <f t="shared" si="0"/>
        <v>32.429969604096506</v>
      </c>
      <c r="J24" s="50">
        <f t="shared" si="0"/>
        <v>100</v>
      </c>
    </row>
    <row r="25" spans="1:14" s="26" customFormat="1" ht="12.75">
      <c r="A25" s="16"/>
      <c r="B25" s="17"/>
      <c r="C25" s="17"/>
      <c r="D25" s="16"/>
      <c r="E25" s="27"/>
      <c r="F25" s="27"/>
      <c r="G25" s="27"/>
      <c r="H25" s="27"/>
      <c r="I25" s="16"/>
      <c r="J25" s="16"/>
      <c r="K25" s="16"/>
      <c r="L25" s="18"/>
      <c r="M25" s="18"/>
      <c r="N25" s="18"/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scale="92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3:H28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64.00390625" style="1" customWidth="1"/>
    <col min="2" max="10" width="9.7109375" style="1" customWidth="1"/>
    <col min="11" max="14" width="9.57421875" style="1" customWidth="1"/>
    <col min="15" max="18" width="8.421875" style="1" customWidth="1"/>
    <col min="19" max="16384" width="9.140625" style="1" customWidth="1"/>
  </cols>
  <sheetData>
    <row r="1" ht="34.5" customHeight="1"/>
    <row r="2" ht="12.75"/>
    <row r="3" spans="1:2" s="2" customFormat="1" ht="15.75">
      <c r="A3" s="12" t="s">
        <v>18</v>
      </c>
      <c r="B3" s="12"/>
    </row>
    <row r="5" spans="1:6" s="3" customFormat="1" ht="12.75" customHeight="1">
      <c r="A5" s="11" t="s">
        <v>76</v>
      </c>
      <c r="B5" s="11"/>
      <c r="C5" s="11"/>
      <c r="D5" s="11"/>
      <c r="E5" s="11"/>
      <c r="F5" s="11"/>
    </row>
    <row r="7" spans="1:2" s="4" customFormat="1" ht="12.75">
      <c r="A7" s="10" t="s">
        <v>2</v>
      </c>
      <c r="B7" s="10"/>
    </row>
    <row r="9" spans="2:8" s="24" customFormat="1" ht="12.75">
      <c r="B9" s="47">
        <v>2003</v>
      </c>
      <c r="C9" s="48"/>
      <c r="D9" s="47">
        <v>2004</v>
      </c>
      <c r="E9" s="48"/>
      <c r="F9" s="37"/>
      <c r="G9" s="47" t="s">
        <v>4</v>
      </c>
      <c r="H9" s="47"/>
    </row>
    <row r="10" spans="2:8" s="25" customFormat="1" ht="12.75">
      <c r="B10" s="25" t="s">
        <v>0</v>
      </c>
      <c r="C10" s="25" t="s">
        <v>1</v>
      </c>
      <c r="D10" s="25" t="s">
        <v>0</v>
      </c>
      <c r="E10" s="25" t="s">
        <v>1</v>
      </c>
      <c r="G10" s="25" t="s">
        <v>0</v>
      </c>
      <c r="H10" s="25" t="s">
        <v>1</v>
      </c>
    </row>
    <row r="11" spans="1:8" ht="12.75">
      <c r="A11" t="s">
        <v>41</v>
      </c>
      <c r="B11">
        <v>57927</v>
      </c>
      <c r="C11" s="35">
        <v>17.612129983216988</v>
      </c>
      <c r="D11">
        <v>56778</v>
      </c>
      <c r="E11" s="35">
        <v>17.725565611566044</v>
      </c>
      <c r="F11" s="35"/>
      <c r="G11">
        <v>-1149</v>
      </c>
      <c r="H11" s="35">
        <v>-1.9835309959086438</v>
      </c>
    </row>
    <row r="12" spans="1:8" ht="12.75">
      <c r="A12" t="s">
        <v>42</v>
      </c>
      <c r="B12">
        <v>50190</v>
      </c>
      <c r="C12" s="35">
        <v>15.259771848320483</v>
      </c>
      <c r="D12">
        <v>48542</v>
      </c>
      <c r="E12" s="35">
        <v>15.15436270944096</v>
      </c>
      <c r="F12" s="35"/>
      <c r="G12">
        <v>-1648</v>
      </c>
      <c r="H12" s="35">
        <v>-3.2835226140665474</v>
      </c>
    </row>
    <row r="13" spans="1:8" ht="12.75">
      <c r="A13" t="s">
        <v>43</v>
      </c>
      <c r="B13">
        <v>40438</v>
      </c>
      <c r="C13" s="35">
        <v>12.294772942864787</v>
      </c>
      <c r="D13">
        <v>40069</v>
      </c>
      <c r="E13" s="35">
        <v>12.50917060287153</v>
      </c>
      <c r="F13" s="35"/>
      <c r="G13">
        <v>-369</v>
      </c>
      <c r="H13" s="35">
        <v>-0.9125080369949058</v>
      </c>
    </row>
    <row r="14" spans="1:8" ht="12.75">
      <c r="A14" t="s">
        <v>44</v>
      </c>
      <c r="B14">
        <v>35662</v>
      </c>
      <c r="C14" s="35">
        <v>10.842677498601416</v>
      </c>
      <c r="D14">
        <v>33799</v>
      </c>
      <c r="E14" s="35">
        <v>10.551734687824874</v>
      </c>
      <c r="F14" s="35"/>
      <c r="G14">
        <v>-1863</v>
      </c>
      <c r="H14" s="35">
        <v>-5.224048006281196</v>
      </c>
    </row>
    <row r="15" spans="1:8" ht="12.75">
      <c r="A15" t="s">
        <v>45</v>
      </c>
      <c r="B15">
        <v>33368</v>
      </c>
      <c r="C15" s="35">
        <v>10.145209544426336</v>
      </c>
      <c r="D15">
        <v>32494</v>
      </c>
      <c r="E15" s="35">
        <v>10.144325777276885</v>
      </c>
      <c r="F15" s="35"/>
      <c r="G15">
        <v>-874</v>
      </c>
      <c r="H15" s="35">
        <v>-2.619275953008871</v>
      </c>
    </row>
    <row r="16" spans="1:8" ht="12.75">
      <c r="A16" t="s">
        <v>46</v>
      </c>
      <c r="B16">
        <v>22057</v>
      </c>
      <c r="C16" s="35">
        <v>6.706212147009462</v>
      </c>
      <c r="D16">
        <v>21673</v>
      </c>
      <c r="E16" s="35">
        <v>6.766109822457128</v>
      </c>
      <c r="F16" s="35"/>
      <c r="G16">
        <v>-384</v>
      </c>
      <c r="H16" s="35">
        <v>-1.740943918030557</v>
      </c>
    </row>
    <row r="17" spans="1:8" ht="12.75">
      <c r="A17" t="s">
        <v>47</v>
      </c>
      <c r="B17">
        <v>21513</v>
      </c>
      <c r="C17" s="35">
        <v>6.540814340962712</v>
      </c>
      <c r="D17">
        <v>21229</v>
      </c>
      <c r="E17" s="35">
        <v>6.627497135649997</v>
      </c>
      <c r="F17" s="35"/>
      <c r="G17">
        <v>-284</v>
      </c>
      <c r="H17" s="35">
        <v>-1.3201320132013201</v>
      </c>
    </row>
    <row r="18" spans="1:8" ht="12.75">
      <c r="A18" t="s">
        <v>48</v>
      </c>
      <c r="B18">
        <v>17493</v>
      </c>
      <c r="C18" s="35">
        <v>5.318573200690779</v>
      </c>
      <c r="D18">
        <v>16964</v>
      </c>
      <c r="E18" s="35">
        <v>5.296003646387797</v>
      </c>
      <c r="F18" s="35"/>
      <c r="G18">
        <v>-529</v>
      </c>
      <c r="H18" s="35">
        <v>-3.024066769564969</v>
      </c>
    </row>
    <row r="19" spans="1:8" ht="12.75">
      <c r="A19" t="s">
        <v>49</v>
      </c>
      <c r="B19">
        <v>14932</v>
      </c>
      <c r="C19" s="35">
        <v>4.539926543915549</v>
      </c>
      <c r="D19">
        <v>13879</v>
      </c>
      <c r="E19" s="35">
        <v>4.332895225667074</v>
      </c>
      <c r="F19" s="35"/>
      <c r="G19">
        <v>-1053</v>
      </c>
      <c r="H19" s="35">
        <v>-7.051968925796946</v>
      </c>
    </row>
    <row r="20" spans="1:8" ht="12.75">
      <c r="A20" t="s">
        <v>50</v>
      </c>
      <c r="B20">
        <v>7657</v>
      </c>
      <c r="C20" s="35">
        <v>2.328034928124924</v>
      </c>
      <c r="D20">
        <v>7329</v>
      </c>
      <c r="E20" s="35">
        <v>2.2880459045258292</v>
      </c>
      <c r="F20" s="35"/>
      <c r="G20">
        <v>-328</v>
      </c>
      <c r="H20" s="35">
        <v>-4.283662008619564</v>
      </c>
    </row>
    <row r="21" spans="1:8" ht="12.75">
      <c r="A21" t="s">
        <v>51</v>
      </c>
      <c r="B21">
        <v>4762</v>
      </c>
      <c r="C21" s="35">
        <v>1.447838883078345</v>
      </c>
      <c r="D21">
        <v>4996</v>
      </c>
      <c r="E21" s="35">
        <v>1.5597049173162836</v>
      </c>
      <c r="F21" s="35"/>
      <c r="G21" s="42" t="s">
        <v>129</v>
      </c>
      <c r="H21" s="42" t="s">
        <v>126</v>
      </c>
    </row>
    <row r="22" spans="1:8" ht="12.75">
      <c r="A22" t="s">
        <v>52</v>
      </c>
      <c r="B22">
        <v>4217</v>
      </c>
      <c r="C22" s="35">
        <v>1.2821370369469511</v>
      </c>
      <c r="D22">
        <v>4076</v>
      </c>
      <c r="E22" s="35">
        <v>1.272489440148353</v>
      </c>
      <c r="F22" s="35"/>
      <c r="G22" s="43">
        <v>-141</v>
      </c>
      <c r="H22" s="44">
        <v>-3.3436092008536873</v>
      </c>
    </row>
    <row r="23" spans="1:8" ht="12.75">
      <c r="A23" t="s">
        <v>53</v>
      </c>
      <c r="B23">
        <v>3967</v>
      </c>
      <c r="C23" s="35">
        <v>1.206127015785761</v>
      </c>
      <c r="D23">
        <v>3765</v>
      </c>
      <c r="E23" s="35">
        <v>1.1753981212361504</v>
      </c>
      <c r="F23" s="35"/>
      <c r="G23" s="43">
        <v>-202</v>
      </c>
      <c r="H23" s="44">
        <v>-5.092009074867658</v>
      </c>
    </row>
    <row r="24" spans="1:8" ht="12.75">
      <c r="A24" t="s">
        <v>54</v>
      </c>
      <c r="B24">
        <v>3956</v>
      </c>
      <c r="C24" s="35">
        <v>1.2027825748546688</v>
      </c>
      <c r="D24">
        <v>3691</v>
      </c>
      <c r="E24" s="35">
        <v>1.1522960067682952</v>
      </c>
      <c r="F24" s="35"/>
      <c r="G24" s="43">
        <v>-265</v>
      </c>
      <c r="H24" s="44">
        <v>-6.698685540950455</v>
      </c>
    </row>
    <row r="25" spans="1:8" ht="12.75">
      <c r="A25" t="s">
        <v>55</v>
      </c>
      <c r="B25">
        <v>3659</v>
      </c>
      <c r="C25" s="35">
        <v>1.1124826697151753</v>
      </c>
      <c r="D25">
        <v>3675</v>
      </c>
      <c r="E25" s="35">
        <v>1.1473009549914617</v>
      </c>
      <c r="F25" s="35"/>
      <c r="G25" s="42" t="s">
        <v>104</v>
      </c>
      <c r="H25" s="42" t="s">
        <v>86</v>
      </c>
    </row>
    <row r="26" spans="1:8" ht="12.75">
      <c r="A26" t="s">
        <v>56</v>
      </c>
      <c r="B26">
        <v>7106</v>
      </c>
      <c r="C26" s="35">
        <v>2.16050884148566</v>
      </c>
      <c r="D26">
        <v>7358</v>
      </c>
      <c r="E26" s="35">
        <v>2.29709943587134</v>
      </c>
      <c r="F26" s="35"/>
      <c r="G26" s="42" t="s">
        <v>130</v>
      </c>
      <c r="H26" s="42" t="s">
        <v>131</v>
      </c>
    </row>
    <row r="27" spans="3:8" ht="12.75">
      <c r="C27" s="35"/>
      <c r="E27" s="35"/>
      <c r="F27" s="35"/>
      <c r="H27" s="35"/>
    </row>
    <row r="28" spans="1:8" ht="12.75">
      <c r="A28" t="s">
        <v>16</v>
      </c>
      <c r="B28">
        <v>328904</v>
      </c>
      <c r="C28" s="51">
        <v>100</v>
      </c>
      <c r="D28">
        <v>320317</v>
      </c>
      <c r="E28" s="51">
        <v>100</v>
      </c>
      <c r="F28" s="35"/>
      <c r="G28">
        <v>-8587</v>
      </c>
      <c r="H28" s="35">
        <v>-2.6107922068445504</v>
      </c>
    </row>
    <row r="29" ht="12.75"/>
  </sheetData>
  <sheetProtection/>
  <mergeCells count="3">
    <mergeCell ref="B9:C9"/>
    <mergeCell ref="D9:E9"/>
    <mergeCell ref="G9:H9"/>
  </mergeCells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scale="92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6" max="65535" man="1"/>
  </colBreaks>
  <ignoredErrors>
    <ignoredError sqref="G21:H26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8"/>
  <dimension ref="A3:K61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73.140625" style="1" customWidth="1"/>
    <col min="2" max="9" width="9.7109375" style="1" customWidth="1"/>
    <col min="10" max="13" width="9.57421875" style="1" customWidth="1"/>
    <col min="14" max="17" width="8.421875" style="1" customWidth="1"/>
    <col min="18" max="16384" width="9.140625" style="1" customWidth="1"/>
  </cols>
  <sheetData>
    <row r="1" ht="34.5" customHeight="1"/>
    <row r="2" ht="12.75"/>
    <row r="3" spans="1:5" s="2" customFormat="1" ht="15.75">
      <c r="A3" s="12" t="s">
        <v>18</v>
      </c>
      <c r="E3" s="12"/>
    </row>
    <row r="5" spans="1:6" s="3" customFormat="1" ht="12.75" customHeight="1">
      <c r="A5" s="11" t="s">
        <v>135</v>
      </c>
      <c r="B5" s="11"/>
      <c r="D5" s="11"/>
      <c r="E5" s="11"/>
      <c r="F5" s="11"/>
    </row>
    <row r="7" spans="1:5" s="4" customFormat="1" ht="12.75">
      <c r="A7" s="10" t="s">
        <v>2</v>
      </c>
      <c r="E7" s="10"/>
    </row>
    <row r="9" spans="1:11" s="25" customFormat="1" ht="25.5">
      <c r="A9" s="45" t="s">
        <v>132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13</v>
      </c>
      <c r="I9" s="25" t="s">
        <v>14</v>
      </c>
      <c r="J9" s="25" t="s">
        <v>15</v>
      </c>
      <c r="K9" s="36" t="s">
        <v>57</v>
      </c>
    </row>
    <row r="10" spans="1:11" s="25" customFormat="1" ht="12.75">
      <c r="A10" s="52" t="s">
        <v>148</v>
      </c>
      <c r="B10" s="25" t="s">
        <v>0</v>
      </c>
      <c r="C10" s="25" t="s">
        <v>0</v>
      </c>
      <c r="D10" s="25" t="s">
        <v>0</v>
      </c>
      <c r="E10" s="25" t="s">
        <v>0</v>
      </c>
      <c r="F10" s="25" t="s">
        <v>0</v>
      </c>
      <c r="G10" s="25" t="s">
        <v>0</v>
      </c>
      <c r="H10" s="25" t="s">
        <v>0</v>
      </c>
      <c r="I10" s="25" t="s">
        <v>0</v>
      </c>
      <c r="J10" s="25" t="s">
        <v>0</v>
      </c>
      <c r="K10" s="25" t="s">
        <v>0</v>
      </c>
    </row>
    <row r="11" spans="1:11" s="26" customFormat="1" ht="12.75">
      <c r="A11" s="26" t="s">
        <v>58</v>
      </c>
      <c r="B11" s="26">
        <v>43583</v>
      </c>
      <c r="C11" s="26">
        <v>321</v>
      </c>
      <c r="D11" s="26">
        <v>1</v>
      </c>
      <c r="E11" s="26">
        <v>443</v>
      </c>
      <c r="F11" s="26">
        <v>4</v>
      </c>
      <c r="G11" s="26">
        <v>7</v>
      </c>
      <c r="H11" s="26">
        <v>12304</v>
      </c>
      <c r="I11" s="26">
        <v>114</v>
      </c>
      <c r="J11" s="26">
        <v>1</v>
      </c>
      <c r="K11" s="26">
        <v>56778</v>
      </c>
    </row>
    <row r="12" spans="1:11" s="26" customFormat="1" ht="12.75">
      <c r="A12" s="26" t="s">
        <v>59</v>
      </c>
      <c r="B12" s="26">
        <v>39764</v>
      </c>
      <c r="C12" s="26">
        <v>1193</v>
      </c>
      <c r="D12" s="26">
        <v>83</v>
      </c>
      <c r="E12" s="26">
        <v>0</v>
      </c>
      <c r="F12" s="26">
        <v>0</v>
      </c>
      <c r="G12" s="26">
        <v>0</v>
      </c>
      <c r="H12" s="26">
        <v>7502</v>
      </c>
      <c r="I12" s="26">
        <v>0</v>
      </c>
      <c r="J12" s="26">
        <v>0</v>
      </c>
      <c r="K12" s="26">
        <v>48542</v>
      </c>
    </row>
    <row r="13" spans="1:11" s="26" customFormat="1" ht="12.75">
      <c r="A13" s="26" t="s">
        <v>60</v>
      </c>
      <c r="B13" s="26">
        <v>25827</v>
      </c>
      <c r="C13" s="26">
        <v>1313</v>
      </c>
      <c r="D13" s="26">
        <v>18</v>
      </c>
      <c r="E13" s="26">
        <v>0</v>
      </c>
      <c r="F13" s="26">
        <v>80</v>
      </c>
      <c r="G13" s="26">
        <v>0</v>
      </c>
      <c r="H13" s="26">
        <v>12621</v>
      </c>
      <c r="I13" s="26">
        <v>0</v>
      </c>
      <c r="J13" s="26">
        <v>210</v>
      </c>
      <c r="K13" s="26">
        <v>40069</v>
      </c>
    </row>
    <row r="14" spans="1:11" s="26" customFormat="1" ht="12.75">
      <c r="A14" s="26" t="s">
        <v>44</v>
      </c>
      <c r="B14" s="26">
        <v>6947</v>
      </c>
      <c r="C14" s="26">
        <v>0</v>
      </c>
      <c r="D14" s="26">
        <v>0</v>
      </c>
      <c r="E14" s="26">
        <v>11805</v>
      </c>
      <c r="F14" s="26">
        <v>5175</v>
      </c>
      <c r="G14" s="26">
        <v>4</v>
      </c>
      <c r="H14" s="26">
        <v>2482</v>
      </c>
      <c r="I14" s="26">
        <v>4816</v>
      </c>
      <c r="J14" s="26">
        <v>2570</v>
      </c>
      <c r="K14" s="26">
        <v>33799</v>
      </c>
    </row>
    <row r="15" spans="1:11" s="26" customFormat="1" ht="12.75">
      <c r="A15" s="26" t="s">
        <v>61</v>
      </c>
      <c r="B15" s="26">
        <v>171</v>
      </c>
      <c r="C15" s="26">
        <v>5454</v>
      </c>
      <c r="D15" s="26">
        <v>26756</v>
      </c>
      <c r="E15" s="26">
        <v>0</v>
      </c>
      <c r="F15" s="26">
        <v>0</v>
      </c>
      <c r="G15" s="26">
        <v>5</v>
      </c>
      <c r="H15" s="26">
        <v>108</v>
      </c>
      <c r="I15" s="26">
        <v>0</v>
      </c>
      <c r="J15" s="26">
        <v>0</v>
      </c>
      <c r="K15" s="26">
        <v>32494</v>
      </c>
    </row>
    <row r="16" spans="1:11" s="26" customFormat="1" ht="12.75">
      <c r="A16" s="26" t="s">
        <v>62</v>
      </c>
      <c r="B16" s="26">
        <v>12566</v>
      </c>
      <c r="C16" s="26">
        <v>1318</v>
      </c>
      <c r="D16" s="26">
        <v>0</v>
      </c>
      <c r="E16" s="26">
        <v>0</v>
      </c>
      <c r="F16" s="26">
        <v>0</v>
      </c>
      <c r="G16" s="26">
        <v>0</v>
      </c>
      <c r="H16" s="26">
        <v>7788</v>
      </c>
      <c r="I16" s="26">
        <v>0</v>
      </c>
      <c r="J16" s="26">
        <v>1</v>
      </c>
      <c r="K16" s="26">
        <v>21673</v>
      </c>
    </row>
    <row r="17" spans="1:11" s="26" customFormat="1" ht="12.75">
      <c r="A17" s="26" t="s">
        <v>47</v>
      </c>
      <c r="B17" s="26">
        <v>3844</v>
      </c>
      <c r="C17" s="26">
        <v>16370</v>
      </c>
      <c r="D17" s="26">
        <v>3</v>
      </c>
      <c r="E17" s="26">
        <v>10</v>
      </c>
      <c r="F17" s="26">
        <v>0</v>
      </c>
      <c r="G17" s="26">
        <v>14</v>
      </c>
      <c r="H17" s="26">
        <v>986</v>
      </c>
      <c r="I17" s="26">
        <v>1</v>
      </c>
      <c r="J17" s="26">
        <v>1</v>
      </c>
      <c r="K17" s="26">
        <v>21229</v>
      </c>
    </row>
    <row r="18" spans="1:11" s="26" customFormat="1" ht="12.75">
      <c r="A18" s="26" t="s">
        <v>63</v>
      </c>
      <c r="B18" s="26">
        <v>781</v>
      </c>
      <c r="C18" s="26">
        <v>13232</v>
      </c>
      <c r="D18" s="26">
        <v>38</v>
      </c>
      <c r="E18" s="26">
        <v>4</v>
      </c>
      <c r="F18" s="26">
        <v>0</v>
      </c>
      <c r="G18" s="26">
        <v>667</v>
      </c>
      <c r="H18" s="26">
        <v>2054</v>
      </c>
      <c r="I18" s="26">
        <v>148</v>
      </c>
      <c r="J18" s="26">
        <v>40</v>
      </c>
      <c r="K18" s="26">
        <v>16964</v>
      </c>
    </row>
    <row r="19" spans="1:11" s="26" customFormat="1" ht="12.75">
      <c r="A19" s="26" t="s">
        <v>64</v>
      </c>
      <c r="B19" s="26">
        <v>5064</v>
      </c>
      <c r="C19" s="26">
        <v>40</v>
      </c>
      <c r="D19" s="26">
        <v>0</v>
      </c>
      <c r="E19" s="26">
        <v>0</v>
      </c>
      <c r="F19" s="26">
        <v>0</v>
      </c>
      <c r="G19" s="26">
        <v>0</v>
      </c>
      <c r="H19" s="26">
        <v>8775</v>
      </c>
      <c r="I19" s="26">
        <v>0</v>
      </c>
      <c r="J19" s="26">
        <v>0</v>
      </c>
      <c r="K19" s="26">
        <v>13879</v>
      </c>
    </row>
    <row r="20" spans="1:11" s="26" customFormat="1" ht="12.75">
      <c r="A20" s="26" t="s">
        <v>65</v>
      </c>
      <c r="B20" s="26">
        <v>4427</v>
      </c>
      <c r="C20" s="26">
        <v>55</v>
      </c>
      <c r="D20" s="26">
        <v>0</v>
      </c>
      <c r="E20" s="26">
        <v>0</v>
      </c>
      <c r="F20" s="26">
        <v>0</v>
      </c>
      <c r="G20" s="26">
        <v>0</v>
      </c>
      <c r="H20" s="26">
        <v>2847</v>
      </c>
      <c r="I20" s="26">
        <v>0</v>
      </c>
      <c r="J20" s="26">
        <v>0</v>
      </c>
      <c r="K20" s="26">
        <v>7329</v>
      </c>
    </row>
    <row r="21" spans="1:11" s="26" customFormat="1" ht="12.75">
      <c r="A21" s="26" t="s">
        <v>51</v>
      </c>
      <c r="B21" s="26">
        <v>1054</v>
      </c>
      <c r="C21" s="26">
        <v>118</v>
      </c>
      <c r="D21" s="26">
        <v>70</v>
      </c>
      <c r="E21" s="26">
        <v>3</v>
      </c>
      <c r="F21" s="26">
        <v>0</v>
      </c>
      <c r="G21" s="26">
        <v>0</v>
      </c>
      <c r="H21" s="26">
        <v>3534</v>
      </c>
      <c r="I21" s="26">
        <v>182</v>
      </c>
      <c r="J21" s="26">
        <v>35</v>
      </c>
      <c r="K21" s="26">
        <v>4996</v>
      </c>
    </row>
    <row r="22" spans="1:11" s="26" customFormat="1" ht="12.75">
      <c r="A22" s="26" t="s">
        <v>147</v>
      </c>
      <c r="B22" s="26">
        <v>1661</v>
      </c>
      <c r="C22" s="26">
        <v>463</v>
      </c>
      <c r="D22" s="26">
        <v>0</v>
      </c>
      <c r="E22" s="26">
        <v>0</v>
      </c>
      <c r="F22" s="26">
        <v>0</v>
      </c>
      <c r="G22" s="26">
        <v>0</v>
      </c>
      <c r="H22" s="26">
        <v>1952</v>
      </c>
      <c r="I22" s="26">
        <v>0</v>
      </c>
      <c r="J22" s="26">
        <v>0</v>
      </c>
      <c r="K22" s="26">
        <v>4076</v>
      </c>
    </row>
    <row r="23" spans="1:11" s="26" customFormat="1" ht="12.75">
      <c r="A23" s="26" t="s">
        <v>67</v>
      </c>
      <c r="B23" s="26">
        <v>2469</v>
      </c>
      <c r="C23" s="26">
        <v>379</v>
      </c>
      <c r="D23" s="26">
        <v>0</v>
      </c>
      <c r="E23" s="26">
        <v>0</v>
      </c>
      <c r="F23" s="26">
        <v>0</v>
      </c>
      <c r="G23" s="26">
        <v>0</v>
      </c>
      <c r="H23" s="26">
        <v>917</v>
      </c>
      <c r="I23" s="26">
        <v>0</v>
      </c>
      <c r="J23" s="26">
        <v>0</v>
      </c>
      <c r="K23" s="26">
        <v>3765</v>
      </c>
    </row>
    <row r="24" spans="1:11" s="26" customFormat="1" ht="12.75">
      <c r="A24" s="26" t="s">
        <v>54</v>
      </c>
      <c r="B24" s="26">
        <v>2460</v>
      </c>
      <c r="C24" s="26">
        <v>1</v>
      </c>
      <c r="D24" s="26">
        <v>55</v>
      </c>
      <c r="E24" s="26">
        <v>0</v>
      </c>
      <c r="F24" s="26">
        <v>0</v>
      </c>
      <c r="G24" s="26">
        <v>0</v>
      </c>
      <c r="H24" s="26">
        <v>1175</v>
      </c>
      <c r="I24" s="26">
        <v>0</v>
      </c>
      <c r="J24" s="26">
        <v>0</v>
      </c>
      <c r="K24" s="26">
        <v>3691</v>
      </c>
    </row>
    <row r="25" spans="1:11" s="26" customFormat="1" ht="12.75">
      <c r="A25" s="26" t="s">
        <v>68</v>
      </c>
      <c r="B25" s="26">
        <v>155</v>
      </c>
      <c r="C25" s="26">
        <v>3405</v>
      </c>
      <c r="D25" s="26">
        <v>57</v>
      </c>
      <c r="E25" s="26">
        <v>0</v>
      </c>
      <c r="F25" s="26">
        <v>0</v>
      </c>
      <c r="G25" s="26">
        <v>0</v>
      </c>
      <c r="H25" s="26">
        <v>57</v>
      </c>
      <c r="I25" s="26">
        <v>1</v>
      </c>
      <c r="J25" s="26">
        <v>0</v>
      </c>
      <c r="K25" s="26">
        <v>3675</v>
      </c>
    </row>
    <row r="26" spans="1:11" s="26" customFormat="1" ht="12.75">
      <c r="A26" s="26" t="s">
        <v>69</v>
      </c>
      <c r="B26" s="26">
        <v>174</v>
      </c>
      <c r="C26" s="26">
        <v>109</v>
      </c>
      <c r="D26" s="26">
        <v>0</v>
      </c>
      <c r="E26" s="26">
        <v>0</v>
      </c>
      <c r="F26" s="26">
        <v>0</v>
      </c>
      <c r="G26" s="26">
        <v>0</v>
      </c>
      <c r="H26" s="26">
        <v>661</v>
      </c>
      <c r="I26" s="26">
        <v>34</v>
      </c>
      <c r="J26" s="26">
        <v>0</v>
      </c>
      <c r="K26" s="26">
        <v>978</v>
      </c>
    </row>
    <row r="27" spans="1:11" s="26" customFormat="1" ht="12.75">
      <c r="A27" s="26" t="s">
        <v>70</v>
      </c>
      <c r="B27" s="26">
        <v>230</v>
      </c>
      <c r="C27" s="26">
        <v>319</v>
      </c>
      <c r="D27" s="26">
        <v>222</v>
      </c>
      <c r="E27" s="26">
        <v>0</v>
      </c>
      <c r="F27" s="26">
        <v>0</v>
      </c>
      <c r="G27" s="26">
        <v>0</v>
      </c>
      <c r="H27" s="26">
        <v>117</v>
      </c>
      <c r="I27" s="26">
        <v>0</v>
      </c>
      <c r="J27" s="26">
        <v>0</v>
      </c>
      <c r="K27" s="26">
        <v>888</v>
      </c>
    </row>
    <row r="28" spans="1:11" s="26" customFormat="1" ht="12.75">
      <c r="A28" s="26" t="s">
        <v>71</v>
      </c>
      <c r="B28" s="26">
        <v>12</v>
      </c>
      <c r="C28" s="26">
        <v>0</v>
      </c>
      <c r="D28" s="26">
        <v>1</v>
      </c>
      <c r="E28" s="26">
        <v>0</v>
      </c>
      <c r="F28" s="26">
        <v>47</v>
      </c>
      <c r="G28" s="26">
        <v>811</v>
      </c>
      <c r="H28" s="26">
        <v>0</v>
      </c>
      <c r="I28" s="26">
        <v>0</v>
      </c>
      <c r="J28" s="26">
        <v>10</v>
      </c>
      <c r="K28" s="26">
        <v>881</v>
      </c>
    </row>
    <row r="29" spans="1:11" s="26" customFormat="1" ht="12.75">
      <c r="A29" s="26" t="s">
        <v>72</v>
      </c>
      <c r="B29" s="26">
        <v>598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258</v>
      </c>
      <c r="I29" s="26">
        <v>0</v>
      </c>
      <c r="J29" s="26">
        <v>0</v>
      </c>
      <c r="K29" s="26">
        <v>856</v>
      </c>
    </row>
    <row r="30" spans="1:11" s="26" customFormat="1" ht="12.75">
      <c r="A30" s="26" t="s">
        <v>73</v>
      </c>
      <c r="B30" s="26">
        <v>22</v>
      </c>
      <c r="C30" s="26">
        <v>107</v>
      </c>
      <c r="D30" s="26">
        <v>1</v>
      </c>
      <c r="E30" s="26">
        <v>0</v>
      </c>
      <c r="F30" s="26">
        <v>0</v>
      </c>
      <c r="G30" s="26">
        <v>0</v>
      </c>
      <c r="H30" s="26">
        <v>649</v>
      </c>
      <c r="I30" s="26">
        <v>0</v>
      </c>
      <c r="J30" s="26">
        <v>0</v>
      </c>
      <c r="K30" s="26">
        <v>779</v>
      </c>
    </row>
    <row r="31" spans="1:11" s="26" customFormat="1" ht="12.75">
      <c r="A31" s="26" t="s">
        <v>74</v>
      </c>
      <c r="B31" s="26">
        <v>282</v>
      </c>
      <c r="C31" s="26">
        <v>102</v>
      </c>
      <c r="D31" s="26">
        <v>141</v>
      </c>
      <c r="E31" s="26">
        <v>0</v>
      </c>
      <c r="F31" s="26">
        <v>0</v>
      </c>
      <c r="G31" s="26">
        <v>0</v>
      </c>
      <c r="H31" s="26">
        <v>33</v>
      </c>
      <c r="I31" s="26">
        <v>0</v>
      </c>
      <c r="J31" s="26">
        <v>0</v>
      </c>
      <c r="K31" s="26">
        <v>558</v>
      </c>
    </row>
    <row r="32" spans="1:11" s="26" customFormat="1" ht="12.75">
      <c r="A32" s="26" t="s">
        <v>75</v>
      </c>
      <c r="B32" s="26">
        <v>17</v>
      </c>
      <c r="C32" s="26">
        <v>523</v>
      </c>
      <c r="D32" s="26">
        <v>10</v>
      </c>
      <c r="E32" s="26">
        <v>0</v>
      </c>
      <c r="F32" s="26">
        <v>0</v>
      </c>
      <c r="G32" s="26">
        <v>0</v>
      </c>
      <c r="H32" s="26">
        <v>2</v>
      </c>
      <c r="I32" s="26">
        <v>0</v>
      </c>
      <c r="J32" s="26">
        <v>0</v>
      </c>
      <c r="K32" s="26">
        <v>552</v>
      </c>
    </row>
    <row r="33" spans="1:11" s="26" customFormat="1" ht="12.75">
      <c r="A33" s="26" t="s">
        <v>56</v>
      </c>
      <c r="B33" s="26">
        <v>516</v>
      </c>
      <c r="C33" s="26">
        <v>202</v>
      </c>
      <c r="D33" s="26">
        <v>83</v>
      </c>
      <c r="E33" s="26">
        <v>41</v>
      </c>
      <c r="F33" s="26">
        <v>2</v>
      </c>
      <c r="G33" s="26">
        <v>14</v>
      </c>
      <c r="H33" s="26">
        <v>872</v>
      </c>
      <c r="I33" s="26">
        <v>135</v>
      </c>
      <c r="J33" s="26">
        <v>1</v>
      </c>
      <c r="K33" s="26">
        <v>1866</v>
      </c>
    </row>
    <row r="34" spans="1:11" s="26" customFormat="1" ht="12.75">
      <c r="A34" s="26" t="s">
        <v>3</v>
      </c>
      <c r="B34" s="26">
        <f>SUM(B11:B33)</f>
        <v>152624</v>
      </c>
      <c r="C34" s="26">
        <f>SUM(C11:C33)</f>
        <v>45024</v>
      </c>
      <c r="D34" s="26">
        <f>SUM(D11:D33)</f>
        <v>27539</v>
      </c>
      <c r="E34" s="26">
        <f>SUM(E11:E33)</f>
        <v>12306</v>
      </c>
      <c r="F34" s="26">
        <f aca="true" t="shared" si="0" ref="F34:K34">SUM(F11:F33)</f>
        <v>5308</v>
      </c>
      <c r="G34" s="26">
        <f t="shared" si="0"/>
        <v>1522</v>
      </c>
      <c r="H34" s="26">
        <f t="shared" si="0"/>
        <v>67694</v>
      </c>
      <c r="I34" s="26">
        <f t="shared" si="0"/>
        <v>5431</v>
      </c>
      <c r="J34" s="26">
        <f t="shared" si="0"/>
        <v>2869</v>
      </c>
      <c r="K34" s="26">
        <f t="shared" si="0"/>
        <v>320317</v>
      </c>
    </row>
    <row r="35" s="26" customFormat="1" ht="12.75"/>
    <row r="36" spans="1:11" s="25" customFormat="1" ht="25.5">
      <c r="A36" s="45" t="s">
        <v>133</v>
      </c>
      <c r="B36" s="25" t="s">
        <v>7</v>
      </c>
      <c r="C36" s="25" t="s">
        <v>8</v>
      </c>
      <c r="D36" s="25" t="s">
        <v>9</v>
      </c>
      <c r="E36" s="25" t="s">
        <v>10</v>
      </c>
      <c r="F36" s="25" t="s">
        <v>11</v>
      </c>
      <c r="G36" s="25" t="s">
        <v>12</v>
      </c>
      <c r="H36" s="25" t="s">
        <v>13</v>
      </c>
      <c r="I36" s="25" t="s">
        <v>14</v>
      </c>
      <c r="J36" s="25" t="s">
        <v>15</v>
      </c>
      <c r="K36" s="36" t="s">
        <v>57</v>
      </c>
    </row>
    <row r="37" spans="1:11" s="25" customFormat="1" ht="12.75">
      <c r="A37" s="52" t="s">
        <v>148</v>
      </c>
      <c r="B37" s="25" t="s">
        <v>1</v>
      </c>
      <c r="C37" s="25" t="s">
        <v>1</v>
      </c>
      <c r="D37" s="25" t="s">
        <v>1</v>
      </c>
      <c r="E37" s="25" t="s">
        <v>1</v>
      </c>
      <c r="F37" s="25" t="s">
        <v>1</v>
      </c>
      <c r="G37" s="25" t="s">
        <v>1</v>
      </c>
      <c r="H37" s="25" t="s">
        <v>1</v>
      </c>
      <c r="I37" s="25" t="s">
        <v>1</v>
      </c>
      <c r="J37" s="25" t="s">
        <v>1</v>
      </c>
      <c r="K37" s="25" t="s">
        <v>1</v>
      </c>
    </row>
    <row r="38" spans="1:11" s="26" customFormat="1" ht="12.75">
      <c r="A38" s="26" t="s">
        <v>58</v>
      </c>
      <c r="B38" s="27">
        <f>B11/152624*100</f>
        <v>28.55579725338086</v>
      </c>
      <c r="C38" s="27">
        <f>C11/45024*100</f>
        <v>0.712953091684435</v>
      </c>
      <c r="D38" s="27">
        <f>D11/27539*100</f>
        <v>0.0036312139148117215</v>
      </c>
      <c r="E38" s="27">
        <f>E11/12306*100</f>
        <v>3.5998699821225415</v>
      </c>
      <c r="F38" s="27">
        <f>F11/5308*100</f>
        <v>0.07535795026375283</v>
      </c>
      <c r="G38" s="27">
        <f>G11/1522*100</f>
        <v>0.45992115637319314</v>
      </c>
      <c r="H38" s="27">
        <f>H11/67694*100</f>
        <v>18.17590923863267</v>
      </c>
      <c r="I38" s="27">
        <f>I11/5431*100</f>
        <v>2.0990609464187076</v>
      </c>
      <c r="J38" s="27">
        <f>J11/2869*100</f>
        <v>0.03485535029627048</v>
      </c>
      <c r="K38" s="27">
        <f>K11/320317*100</f>
        <v>17.725565611566044</v>
      </c>
    </row>
    <row r="39" spans="1:11" s="26" customFormat="1" ht="12.75">
      <c r="A39" s="26" t="s">
        <v>59</v>
      </c>
      <c r="B39" s="27">
        <f aca="true" t="shared" si="1" ref="B39:B61">B12/152624*100</f>
        <v>26.053569556557292</v>
      </c>
      <c r="C39" s="27">
        <f aca="true" t="shared" si="2" ref="C39:C61">C12/45024*100</f>
        <v>2.6496979388770434</v>
      </c>
      <c r="D39" s="27">
        <f aca="true" t="shared" si="3" ref="D39:D61">D12/27539*100</f>
        <v>0.3013907549293729</v>
      </c>
      <c r="E39" s="27">
        <f aca="true" t="shared" si="4" ref="E39:E61">E12/12306*100</f>
        <v>0</v>
      </c>
      <c r="F39" s="27">
        <f aca="true" t="shared" si="5" ref="F39:F61">F12/5308*100</f>
        <v>0</v>
      </c>
      <c r="G39" s="27">
        <f aca="true" t="shared" si="6" ref="G39:G61">G12/1522*100</f>
        <v>0</v>
      </c>
      <c r="H39" s="27">
        <f aca="true" t="shared" si="7" ref="H39:H61">H12/67694*100</f>
        <v>11.08222294442639</v>
      </c>
      <c r="I39" s="27">
        <f aca="true" t="shared" si="8" ref="I39:I61">I12/5431*100</f>
        <v>0</v>
      </c>
      <c r="J39" s="27">
        <f aca="true" t="shared" si="9" ref="J39:J61">J12/2869*100</f>
        <v>0</v>
      </c>
      <c r="K39" s="27">
        <f aca="true" t="shared" si="10" ref="K39:K61">K12/320317*100</f>
        <v>15.15436270944096</v>
      </c>
    </row>
    <row r="40" spans="1:11" s="26" customFormat="1" ht="12.75">
      <c r="A40" s="26" t="s">
        <v>60</v>
      </c>
      <c r="B40" s="27">
        <f t="shared" si="1"/>
        <v>16.921978194779328</v>
      </c>
      <c r="C40" s="27">
        <f t="shared" si="2"/>
        <v>2.916222459132907</v>
      </c>
      <c r="D40" s="27">
        <f t="shared" si="3"/>
        <v>0.06536185046661099</v>
      </c>
      <c r="E40" s="27">
        <f t="shared" si="4"/>
        <v>0</v>
      </c>
      <c r="F40" s="27">
        <f t="shared" si="5"/>
        <v>1.5071590052750565</v>
      </c>
      <c r="G40" s="27">
        <f t="shared" si="6"/>
        <v>0</v>
      </c>
      <c r="H40" s="27">
        <f t="shared" si="7"/>
        <v>18.644192986084438</v>
      </c>
      <c r="I40" s="27">
        <f t="shared" si="8"/>
        <v>0</v>
      </c>
      <c r="J40" s="27">
        <f t="shared" si="9"/>
        <v>7.319623562216799</v>
      </c>
      <c r="K40" s="27">
        <f t="shared" si="10"/>
        <v>12.50917060287153</v>
      </c>
    </row>
    <row r="41" spans="1:11" s="26" customFormat="1" ht="12.75">
      <c r="A41" s="26" t="s">
        <v>44</v>
      </c>
      <c r="B41" s="27">
        <f t="shared" si="1"/>
        <v>4.551708774504665</v>
      </c>
      <c r="C41" s="27">
        <f t="shared" si="2"/>
        <v>0</v>
      </c>
      <c r="D41" s="27">
        <f t="shared" si="3"/>
        <v>0</v>
      </c>
      <c r="E41" s="27">
        <f t="shared" si="4"/>
        <v>95.92881521209166</v>
      </c>
      <c r="F41" s="27">
        <f t="shared" si="5"/>
        <v>97.49434815373021</v>
      </c>
      <c r="G41" s="27">
        <f t="shared" si="6"/>
        <v>0.2628120893561104</v>
      </c>
      <c r="H41" s="27">
        <f t="shared" si="7"/>
        <v>3.6664992466097437</v>
      </c>
      <c r="I41" s="27">
        <f t="shared" si="8"/>
        <v>88.67611857853066</v>
      </c>
      <c r="J41" s="27">
        <f t="shared" si="9"/>
        <v>89.57825026141512</v>
      </c>
      <c r="K41" s="27">
        <f t="shared" si="10"/>
        <v>10.551734687824874</v>
      </c>
    </row>
    <row r="42" spans="1:11" s="26" customFormat="1" ht="12.75">
      <c r="A42" s="26" t="s">
        <v>61</v>
      </c>
      <c r="B42" s="27">
        <f t="shared" si="1"/>
        <v>0.11204004612642834</v>
      </c>
      <c r="C42" s="27">
        <f t="shared" si="2"/>
        <v>12.113539445628998</v>
      </c>
      <c r="D42" s="27">
        <f t="shared" si="3"/>
        <v>97.15675950470242</v>
      </c>
      <c r="E42" s="27">
        <f t="shared" si="4"/>
        <v>0</v>
      </c>
      <c r="F42" s="27">
        <f t="shared" si="5"/>
        <v>0</v>
      </c>
      <c r="G42" s="27">
        <f t="shared" si="6"/>
        <v>0.328515111695138</v>
      </c>
      <c r="H42" s="27">
        <f t="shared" si="7"/>
        <v>0.15954146600880434</v>
      </c>
      <c r="I42" s="27">
        <f t="shared" si="8"/>
        <v>0</v>
      </c>
      <c r="J42" s="27">
        <f t="shared" si="9"/>
        <v>0</v>
      </c>
      <c r="K42" s="27">
        <f t="shared" si="10"/>
        <v>10.144325777276885</v>
      </c>
    </row>
    <row r="43" spans="1:11" s="26" customFormat="1" ht="12.75">
      <c r="A43" s="26" t="s">
        <v>62</v>
      </c>
      <c r="B43" s="27">
        <f t="shared" si="1"/>
        <v>8.233305377922214</v>
      </c>
      <c r="C43" s="27">
        <f t="shared" si="2"/>
        <v>2.9273276474769014</v>
      </c>
      <c r="D43" s="27">
        <f t="shared" si="3"/>
        <v>0</v>
      </c>
      <c r="E43" s="27">
        <f t="shared" si="4"/>
        <v>0</v>
      </c>
      <c r="F43" s="27">
        <f t="shared" si="5"/>
        <v>0</v>
      </c>
      <c r="G43" s="27">
        <f t="shared" si="6"/>
        <v>0</v>
      </c>
      <c r="H43" s="27">
        <f t="shared" si="7"/>
        <v>11.504712382190444</v>
      </c>
      <c r="I43" s="27">
        <f t="shared" si="8"/>
        <v>0</v>
      </c>
      <c r="J43" s="27">
        <f t="shared" si="9"/>
        <v>0.03485535029627048</v>
      </c>
      <c r="K43" s="27">
        <f t="shared" si="10"/>
        <v>6.766109822457128</v>
      </c>
    </row>
    <row r="44" spans="1:11" s="26" customFormat="1" ht="12.75">
      <c r="A44" s="26" t="s">
        <v>47</v>
      </c>
      <c r="B44" s="27">
        <f t="shared" si="1"/>
        <v>2.5186078205262605</v>
      </c>
      <c r="C44" s="27">
        <f t="shared" si="2"/>
        <v>36.358386638237384</v>
      </c>
      <c r="D44" s="27">
        <f t="shared" si="3"/>
        <v>0.010893641744435164</v>
      </c>
      <c r="E44" s="27">
        <f t="shared" si="4"/>
        <v>0.08126117341134406</v>
      </c>
      <c r="F44" s="27">
        <f t="shared" si="5"/>
        <v>0</v>
      </c>
      <c r="G44" s="27">
        <f t="shared" si="6"/>
        <v>0.9198423127463863</v>
      </c>
      <c r="H44" s="27">
        <f t="shared" si="7"/>
        <v>1.4565544952285283</v>
      </c>
      <c r="I44" s="27">
        <f t="shared" si="8"/>
        <v>0.018412815319462345</v>
      </c>
      <c r="J44" s="27">
        <f t="shared" si="9"/>
        <v>0.03485535029627048</v>
      </c>
      <c r="K44" s="27">
        <f t="shared" si="10"/>
        <v>6.627497135649997</v>
      </c>
    </row>
    <row r="45" spans="1:11" s="26" customFormat="1" ht="12.75">
      <c r="A45" s="26" t="s">
        <v>63</v>
      </c>
      <c r="B45" s="27">
        <f t="shared" si="1"/>
        <v>0.511715064472167</v>
      </c>
      <c r="C45" s="27">
        <f t="shared" si="2"/>
        <v>29.38877043354655</v>
      </c>
      <c r="D45" s="27">
        <f t="shared" si="3"/>
        <v>0.13798612876284544</v>
      </c>
      <c r="E45" s="27">
        <f t="shared" si="4"/>
        <v>0.03250446936453762</v>
      </c>
      <c r="F45" s="27">
        <f t="shared" si="5"/>
        <v>0</v>
      </c>
      <c r="G45" s="27">
        <f t="shared" si="6"/>
        <v>43.823915900131404</v>
      </c>
      <c r="H45" s="27">
        <f t="shared" si="7"/>
        <v>3.034242325760038</v>
      </c>
      <c r="I45" s="27">
        <f t="shared" si="8"/>
        <v>2.725096667280427</v>
      </c>
      <c r="J45" s="27">
        <f t="shared" si="9"/>
        <v>1.394214011850819</v>
      </c>
      <c r="K45" s="27">
        <f t="shared" si="10"/>
        <v>5.296003646387797</v>
      </c>
    </row>
    <row r="46" spans="1:11" s="26" customFormat="1" ht="12.75">
      <c r="A46" s="26" t="s">
        <v>64</v>
      </c>
      <c r="B46" s="27">
        <f t="shared" si="1"/>
        <v>3.3179578572177375</v>
      </c>
      <c r="C46" s="27">
        <f t="shared" si="2"/>
        <v>0.08884150675195451</v>
      </c>
      <c r="D46" s="27">
        <f t="shared" si="3"/>
        <v>0</v>
      </c>
      <c r="E46" s="27">
        <f t="shared" si="4"/>
        <v>0</v>
      </c>
      <c r="F46" s="27">
        <f t="shared" si="5"/>
        <v>0</v>
      </c>
      <c r="G46" s="27">
        <f t="shared" si="6"/>
        <v>0</v>
      </c>
      <c r="H46" s="27">
        <f t="shared" si="7"/>
        <v>12.962744113215352</v>
      </c>
      <c r="I46" s="27">
        <f t="shared" si="8"/>
        <v>0</v>
      </c>
      <c r="J46" s="27">
        <f t="shared" si="9"/>
        <v>0</v>
      </c>
      <c r="K46" s="27">
        <f t="shared" si="10"/>
        <v>4.332895225667074</v>
      </c>
    </row>
    <row r="47" spans="1:11" s="26" customFormat="1" ht="12.75">
      <c r="A47" s="26" t="s">
        <v>65</v>
      </c>
      <c r="B47" s="27">
        <f t="shared" si="1"/>
        <v>2.9005923052730895</v>
      </c>
      <c r="C47" s="27">
        <f t="shared" si="2"/>
        <v>0.12215707178393745</v>
      </c>
      <c r="D47" s="27">
        <f t="shared" si="3"/>
        <v>0</v>
      </c>
      <c r="E47" s="27">
        <f t="shared" si="4"/>
        <v>0</v>
      </c>
      <c r="F47" s="27">
        <f t="shared" si="5"/>
        <v>0</v>
      </c>
      <c r="G47" s="27">
        <f t="shared" si="6"/>
        <v>0</v>
      </c>
      <c r="H47" s="27">
        <f t="shared" si="7"/>
        <v>4.205690312287647</v>
      </c>
      <c r="I47" s="27">
        <f t="shared" si="8"/>
        <v>0</v>
      </c>
      <c r="J47" s="27">
        <f t="shared" si="9"/>
        <v>0</v>
      </c>
      <c r="K47" s="27">
        <f t="shared" si="10"/>
        <v>2.2880459045258292</v>
      </c>
    </row>
    <row r="48" spans="1:11" s="26" customFormat="1" ht="12.75">
      <c r="A48" s="26" t="s">
        <v>51</v>
      </c>
      <c r="B48" s="27">
        <f t="shared" si="1"/>
        <v>0.6905860153055876</v>
      </c>
      <c r="C48" s="27">
        <f t="shared" si="2"/>
        <v>0.2620824449182658</v>
      </c>
      <c r="D48" s="27">
        <f t="shared" si="3"/>
        <v>0.2541849740368205</v>
      </c>
      <c r="E48" s="27">
        <f t="shared" si="4"/>
        <v>0.024378352023403216</v>
      </c>
      <c r="F48" s="27">
        <f t="shared" si="5"/>
        <v>0</v>
      </c>
      <c r="G48" s="27">
        <f t="shared" si="6"/>
        <v>0</v>
      </c>
      <c r="H48" s="27">
        <f t="shared" si="7"/>
        <v>5.2205513043992084</v>
      </c>
      <c r="I48" s="27">
        <f t="shared" si="8"/>
        <v>3.3511323881421466</v>
      </c>
      <c r="J48" s="27">
        <f t="shared" si="9"/>
        <v>1.2199372603694667</v>
      </c>
      <c r="K48" s="27">
        <f t="shared" si="10"/>
        <v>1.5597049173162836</v>
      </c>
    </row>
    <row r="49" spans="1:11" s="26" customFormat="1" ht="12.75">
      <c r="A49" s="26" t="s">
        <v>66</v>
      </c>
      <c r="B49" s="27">
        <f t="shared" si="1"/>
        <v>1.0882954188070029</v>
      </c>
      <c r="C49" s="27">
        <f t="shared" si="2"/>
        <v>1.0283404406538734</v>
      </c>
      <c r="D49" s="27">
        <f t="shared" si="3"/>
        <v>0</v>
      </c>
      <c r="E49" s="27">
        <f t="shared" si="4"/>
        <v>0</v>
      </c>
      <c r="F49" s="27">
        <f t="shared" si="5"/>
        <v>0</v>
      </c>
      <c r="G49" s="27">
        <f t="shared" si="6"/>
        <v>0</v>
      </c>
      <c r="H49" s="27">
        <f t="shared" si="7"/>
        <v>2.8835642745295003</v>
      </c>
      <c r="I49" s="27">
        <f t="shared" si="8"/>
        <v>0</v>
      </c>
      <c r="J49" s="27">
        <f t="shared" si="9"/>
        <v>0</v>
      </c>
      <c r="K49" s="27">
        <f t="shared" si="10"/>
        <v>1.272489440148353</v>
      </c>
    </row>
    <row r="50" spans="1:11" s="26" customFormat="1" ht="12.75">
      <c r="A50" s="26" t="s">
        <v>67</v>
      </c>
      <c r="B50" s="27">
        <f t="shared" si="1"/>
        <v>1.6177010168780794</v>
      </c>
      <c r="C50" s="27">
        <f t="shared" si="2"/>
        <v>0.841773276474769</v>
      </c>
      <c r="D50" s="27">
        <f t="shared" si="3"/>
        <v>0</v>
      </c>
      <c r="E50" s="27">
        <f t="shared" si="4"/>
        <v>0</v>
      </c>
      <c r="F50" s="27">
        <f t="shared" si="5"/>
        <v>0</v>
      </c>
      <c r="G50" s="27">
        <f t="shared" si="6"/>
        <v>0</v>
      </c>
      <c r="H50" s="27">
        <f t="shared" si="7"/>
        <v>1.354625225278459</v>
      </c>
      <c r="I50" s="27">
        <f t="shared" si="8"/>
        <v>0</v>
      </c>
      <c r="J50" s="27">
        <f t="shared" si="9"/>
        <v>0</v>
      </c>
      <c r="K50" s="27">
        <f t="shared" si="10"/>
        <v>1.1753981212361504</v>
      </c>
    </row>
    <row r="51" spans="1:11" s="26" customFormat="1" ht="12.75">
      <c r="A51" s="26" t="s">
        <v>54</v>
      </c>
      <c r="B51" s="27">
        <f t="shared" si="1"/>
        <v>1.6118041723451093</v>
      </c>
      <c r="C51" s="27">
        <f t="shared" si="2"/>
        <v>0.002221037668798863</v>
      </c>
      <c r="D51" s="27">
        <f t="shared" si="3"/>
        <v>0.1997167653146447</v>
      </c>
      <c r="E51" s="27">
        <f t="shared" si="4"/>
        <v>0</v>
      </c>
      <c r="F51" s="27">
        <f t="shared" si="5"/>
        <v>0</v>
      </c>
      <c r="G51" s="27">
        <f t="shared" si="6"/>
        <v>0</v>
      </c>
      <c r="H51" s="27">
        <f t="shared" si="7"/>
        <v>1.735752060743936</v>
      </c>
      <c r="I51" s="27">
        <f t="shared" si="8"/>
        <v>0</v>
      </c>
      <c r="J51" s="27">
        <f t="shared" si="9"/>
        <v>0</v>
      </c>
      <c r="K51" s="27">
        <f t="shared" si="10"/>
        <v>1.1522960067682952</v>
      </c>
    </row>
    <row r="52" spans="1:11" s="26" customFormat="1" ht="12.75">
      <c r="A52" s="26" t="s">
        <v>68</v>
      </c>
      <c r="B52" s="27">
        <f t="shared" si="1"/>
        <v>0.10155676695670404</v>
      </c>
      <c r="C52" s="27">
        <f t="shared" si="2"/>
        <v>7.562633262260128</v>
      </c>
      <c r="D52" s="27">
        <f t="shared" si="3"/>
        <v>0.20697919314426813</v>
      </c>
      <c r="E52" s="27">
        <f t="shared" si="4"/>
        <v>0</v>
      </c>
      <c r="F52" s="27">
        <f t="shared" si="5"/>
        <v>0</v>
      </c>
      <c r="G52" s="27">
        <f t="shared" si="6"/>
        <v>0</v>
      </c>
      <c r="H52" s="27">
        <f t="shared" si="7"/>
        <v>0.08420244039353561</v>
      </c>
      <c r="I52" s="27">
        <f t="shared" si="8"/>
        <v>0.018412815319462345</v>
      </c>
      <c r="J52" s="27">
        <f t="shared" si="9"/>
        <v>0</v>
      </c>
      <c r="K52" s="27">
        <f t="shared" si="10"/>
        <v>1.1473009549914617</v>
      </c>
    </row>
    <row r="53" spans="1:11" s="26" customFormat="1" ht="12.75">
      <c r="A53" s="26" t="s">
        <v>69</v>
      </c>
      <c r="B53" s="27">
        <f t="shared" si="1"/>
        <v>0.11400566097075164</v>
      </c>
      <c r="C53" s="27">
        <f t="shared" si="2"/>
        <v>0.24209310589907604</v>
      </c>
      <c r="D53" s="27">
        <f t="shared" si="3"/>
        <v>0</v>
      </c>
      <c r="E53" s="27">
        <f t="shared" si="4"/>
        <v>0</v>
      </c>
      <c r="F53" s="27">
        <f t="shared" si="5"/>
        <v>0</v>
      </c>
      <c r="G53" s="27">
        <f t="shared" si="6"/>
        <v>0</v>
      </c>
      <c r="H53" s="27">
        <f t="shared" si="7"/>
        <v>0.9764528614057376</v>
      </c>
      <c r="I53" s="27">
        <f t="shared" si="8"/>
        <v>0.6260357208617198</v>
      </c>
      <c r="J53" s="27">
        <f t="shared" si="9"/>
        <v>0</v>
      </c>
      <c r="K53" s="27">
        <f t="shared" si="10"/>
        <v>0.3053225398589522</v>
      </c>
    </row>
    <row r="54" spans="1:11" s="26" customFormat="1" ht="12.75">
      <c r="A54" s="26" t="s">
        <v>70</v>
      </c>
      <c r="B54" s="27">
        <f t="shared" si="1"/>
        <v>0.15069713806478668</v>
      </c>
      <c r="C54" s="27">
        <f t="shared" si="2"/>
        <v>0.7085110163468372</v>
      </c>
      <c r="D54" s="27">
        <f t="shared" si="3"/>
        <v>0.8061294890882021</v>
      </c>
      <c r="E54" s="27">
        <f t="shared" si="4"/>
        <v>0</v>
      </c>
      <c r="F54" s="27">
        <f t="shared" si="5"/>
        <v>0</v>
      </c>
      <c r="G54" s="27">
        <f t="shared" si="6"/>
        <v>0</v>
      </c>
      <c r="H54" s="27">
        <f t="shared" si="7"/>
        <v>0.17283658817620468</v>
      </c>
      <c r="I54" s="27">
        <f t="shared" si="8"/>
        <v>0</v>
      </c>
      <c r="J54" s="27">
        <f t="shared" si="9"/>
        <v>0</v>
      </c>
      <c r="K54" s="27">
        <f t="shared" si="10"/>
        <v>0.27722537361426336</v>
      </c>
    </row>
    <row r="55" spans="1:11" s="26" customFormat="1" ht="12.75">
      <c r="A55" s="26" t="s">
        <v>71</v>
      </c>
      <c r="B55" s="27">
        <f t="shared" si="1"/>
        <v>0.007862459377293218</v>
      </c>
      <c r="C55" s="27">
        <f t="shared" si="2"/>
        <v>0</v>
      </c>
      <c r="D55" s="27">
        <f t="shared" si="3"/>
        <v>0.0036312139148117215</v>
      </c>
      <c r="E55" s="27">
        <f t="shared" si="4"/>
        <v>0</v>
      </c>
      <c r="F55" s="27">
        <f t="shared" si="5"/>
        <v>0.8854559155990958</v>
      </c>
      <c r="G55" s="27">
        <f t="shared" si="6"/>
        <v>53.28515111695138</v>
      </c>
      <c r="H55" s="27">
        <f t="shared" si="7"/>
        <v>0</v>
      </c>
      <c r="I55" s="27">
        <f t="shared" si="8"/>
        <v>0</v>
      </c>
      <c r="J55" s="27">
        <f t="shared" si="9"/>
        <v>0.34855350296270476</v>
      </c>
      <c r="K55" s="27">
        <f t="shared" si="10"/>
        <v>0.2750400384618987</v>
      </c>
    </row>
    <row r="56" spans="1:11" s="26" customFormat="1" ht="12.75">
      <c r="A56" s="26" t="s">
        <v>72</v>
      </c>
      <c r="B56" s="27">
        <f t="shared" si="1"/>
        <v>0.3918125589684453</v>
      </c>
      <c r="C56" s="27">
        <f t="shared" si="2"/>
        <v>0</v>
      </c>
      <c r="D56" s="27">
        <f t="shared" si="3"/>
        <v>0</v>
      </c>
      <c r="E56" s="27">
        <f t="shared" si="4"/>
        <v>0</v>
      </c>
      <c r="F56" s="27">
        <f t="shared" si="5"/>
        <v>0</v>
      </c>
      <c r="G56" s="27">
        <f t="shared" si="6"/>
        <v>0</v>
      </c>
      <c r="H56" s="27">
        <f t="shared" si="7"/>
        <v>0.381126835465477</v>
      </c>
      <c r="I56" s="27">
        <f t="shared" si="8"/>
        <v>0</v>
      </c>
      <c r="J56" s="27">
        <f t="shared" si="9"/>
        <v>0</v>
      </c>
      <c r="K56" s="27">
        <f t="shared" si="10"/>
        <v>0.2672352700605962</v>
      </c>
    </row>
    <row r="57" spans="1:11" s="26" customFormat="1" ht="12.75">
      <c r="A57" s="26" t="s">
        <v>73</v>
      </c>
      <c r="B57" s="27">
        <f t="shared" si="1"/>
        <v>0.014414508858370898</v>
      </c>
      <c r="C57" s="27">
        <f t="shared" si="2"/>
        <v>0.23765103056147832</v>
      </c>
      <c r="D57" s="27">
        <f t="shared" si="3"/>
        <v>0.0036312139148117215</v>
      </c>
      <c r="E57" s="27">
        <f t="shared" si="4"/>
        <v>0</v>
      </c>
      <c r="F57" s="27">
        <f t="shared" si="5"/>
        <v>0</v>
      </c>
      <c r="G57" s="27">
        <f t="shared" si="6"/>
        <v>0</v>
      </c>
      <c r="H57" s="27">
        <f t="shared" si="7"/>
        <v>0.9587260318492039</v>
      </c>
      <c r="I57" s="27">
        <f t="shared" si="8"/>
        <v>0</v>
      </c>
      <c r="J57" s="27">
        <f t="shared" si="9"/>
        <v>0</v>
      </c>
      <c r="K57" s="27">
        <f t="shared" si="10"/>
        <v>0.24319658338458464</v>
      </c>
    </row>
    <row r="58" spans="1:11" s="26" customFormat="1" ht="12.75">
      <c r="A58" s="26" t="s">
        <v>74</v>
      </c>
      <c r="B58" s="27">
        <f t="shared" si="1"/>
        <v>0.18476779536639062</v>
      </c>
      <c r="C58" s="27">
        <f t="shared" si="2"/>
        <v>0.226545842217484</v>
      </c>
      <c r="D58" s="27">
        <f t="shared" si="3"/>
        <v>0.5120011619884527</v>
      </c>
      <c r="E58" s="27">
        <f t="shared" si="4"/>
        <v>0</v>
      </c>
      <c r="F58" s="27">
        <f t="shared" si="5"/>
        <v>0</v>
      </c>
      <c r="G58" s="27">
        <f t="shared" si="6"/>
        <v>0</v>
      </c>
      <c r="H58" s="27">
        <f t="shared" si="7"/>
        <v>0.04874878128046799</v>
      </c>
      <c r="I58" s="27">
        <f t="shared" si="8"/>
        <v>0</v>
      </c>
      <c r="J58" s="27">
        <f t="shared" si="9"/>
        <v>0</v>
      </c>
      <c r="K58" s="27">
        <f t="shared" si="10"/>
        <v>0.1742024307170709</v>
      </c>
    </row>
    <row r="59" spans="1:11" s="26" customFormat="1" ht="12.75">
      <c r="A59" s="26" t="s">
        <v>75</v>
      </c>
      <c r="B59" s="27">
        <f t="shared" si="1"/>
        <v>0.011138484117832057</v>
      </c>
      <c r="C59" s="27">
        <f t="shared" si="2"/>
        <v>1.1616027007818053</v>
      </c>
      <c r="D59" s="27">
        <f t="shared" si="3"/>
        <v>0.03631213914811722</v>
      </c>
      <c r="E59" s="27">
        <f t="shared" si="4"/>
        <v>0</v>
      </c>
      <c r="F59" s="27">
        <f t="shared" si="5"/>
        <v>0</v>
      </c>
      <c r="G59" s="27">
        <f t="shared" si="6"/>
        <v>0</v>
      </c>
      <c r="H59" s="27">
        <f t="shared" si="7"/>
        <v>0.0029544715927556356</v>
      </c>
      <c r="I59" s="27">
        <f t="shared" si="8"/>
        <v>0</v>
      </c>
      <c r="J59" s="27">
        <f t="shared" si="9"/>
        <v>0</v>
      </c>
      <c r="K59" s="27">
        <f t="shared" si="10"/>
        <v>0.1723292863007583</v>
      </c>
    </row>
    <row r="60" spans="1:11" s="26" customFormat="1" ht="12.75">
      <c r="A60" s="26" t="s">
        <v>56</v>
      </c>
      <c r="B60" s="27">
        <f t="shared" si="1"/>
        <v>0.33808575322360834</v>
      </c>
      <c r="C60" s="27">
        <f t="shared" si="2"/>
        <v>0.4486496090973703</v>
      </c>
      <c r="D60" s="27">
        <f t="shared" si="3"/>
        <v>0.3013907549293729</v>
      </c>
      <c r="E60" s="27">
        <f t="shared" si="4"/>
        <v>0.3331708109865107</v>
      </c>
      <c r="F60" s="27">
        <f t="shared" si="5"/>
        <v>0.037678975131876416</v>
      </c>
      <c r="G60" s="27">
        <f t="shared" si="6"/>
        <v>0.9198423127463863</v>
      </c>
      <c r="H60" s="27">
        <f t="shared" si="7"/>
        <v>1.2881496144414573</v>
      </c>
      <c r="I60" s="27">
        <f t="shared" si="8"/>
        <v>2.485730068127417</v>
      </c>
      <c r="J60" s="27">
        <f t="shared" si="9"/>
        <v>0.03485535029627048</v>
      </c>
      <c r="K60" s="27">
        <f t="shared" si="10"/>
        <v>0.5825479134732156</v>
      </c>
    </row>
    <row r="61" spans="1:11" s="26" customFormat="1" ht="12.75">
      <c r="A61" s="26" t="s">
        <v>3</v>
      </c>
      <c r="B61" s="29">
        <f t="shared" si="1"/>
        <v>100</v>
      </c>
      <c r="C61" s="29">
        <f t="shared" si="2"/>
        <v>100</v>
      </c>
      <c r="D61" s="29">
        <f t="shared" si="3"/>
        <v>100</v>
      </c>
      <c r="E61" s="29">
        <f t="shared" si="4"/>
        <v>100</v>
      </c>
      <c r="F61" s="29">
        <f t="shared" si="5"/>
        <v>100</v>
      </c>
      <c r="G61" s="29">
        <f t="shared" si="6"/>
        <v>100</v>
      </c>
      <c r="H61" s="29">
        <f t="shared" si="7"/>
        <v>100</v>
      </c>
      <c r="I61" s="29">
        <f t="shared" si="8"/>
        <v>100</v>
      </c>
      <c r="J61" s="29">
        <f t="shared" si="9"/>
        <v>100</v>
      </c>
      <c r="K61" s="29">
        <f t="shared" si="10"/>
        <v>100</v>
      </c>
    </row>
    <row r="62" s="26" customFormat="1" ht="12.75"/>
  </sheetData>
  <sheetProtection/>
  <printOptions gridLines="1"/>
  <pageMargins left="0.7480314960629921" right="0.7480314960629921" top="0.3937007874015748" bottom="0.984251968503937" header="0.31496062992125984" footer="0.5118110236220472"/>
  <pageSetup horizontalDpi="300" verticalDpi="300" orientation="landscape" paperSize="9" scale="75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rowBreaks count="1" manualBreakCount="1">
    <brk id="3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3:G2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6.00390625" style="1" customWidth="1"/>
    <col min="2" max="4" width="11.421875" style="1" customWidth="1"/>
    <col min="5" max="7" width="11.28125" style="1" customWidth="1"/>
    <col min="8" max="16384" width="9.140625" style="1" customWidth="1"/>
  </cols>
  <sheetData>
    <row r="1" ht="34.5" customHeight="1"/>
    <row r="2" ht="12.75"/>
    <row r="3" spans="1:2" s="2" customFormat="1" ht="15.75">
      <c r="A3" s="12" t="s">
        <v>18</v>
      </c>
      <c r="B3" s="12"/>
    </row>
    <row r="5" spans="1:4" s="3" customFormat="1" ht="12.75" customHeight="1">
      <c r="A5" s="11" t="s">
        <v>144</v>
      </c>
      <c r="B5" s="11"/>
      <c r="C5" s="11"/>
      <c r="D5" s="11"/>
    </row>
    <row r="7" spans="1:2" s="4" customFormat="1" ht="12.75">
      <c r="A7" s="10" t="s">
        <v>2</v>
      </c>
      <c r="B7" s="10"/>
    </row>
    <row r="9" spans="1:4" ht="12.75">
      <c r="A9" s="15"/>
      <c r="B9" s="13" t="s">
        <v>5</v>
      </c>
      <c r="C9" s="13" t="s">
        <v>6</v>
      </c>
      <c r="D9" s="13" t="s">
        <v>3</v>
      </c>
    </row>
    <row r="10" spans="1:4" ht="12.75">
      <c r="A10" s="13"/>
      <c r="B10" s="13" t="s">
        <v>0</v>
      </c>
      <c r="C10" s="13" t="s">
        <v>0</v>
      </c>
      <c r="D10" s="13" t="s">
        <v>0</v>
      </c>
    </row>
    <row r="11" spans="1:4" ht="12.75">
      <c r="A11" s="16"/>
      <c r="B11" s="16"/>
      <c r="C11" s="17"/>
      <c r="D11" s="18"/>
    </row>
    <row r="12" spans="1:4" ht="12.75">
      <c r="A12" s="16" t="s">
        <v>7</v>
      </c>
      <c r="B12" s="17">
        <v>152624</v>
      </c>
      <c r="C12" s="23" t="s">
        <v>28</v>
      </c>
      <c r="D12" s="17">
        <v>152624</v>
      </c>
    </row>
    <row r="13" spans="1:4" ht="12.75">
      <c r="A13" s="16" t="s">
        <v>8</v>
      </c>
      <c r="B13" s="17">
        <v>45024</v>
      </c>
      <c r="C13" s="23" t="s">
        <v>28</v>
      </c>
      <c r="D13" s="17">
        <v>45024</v>
      </c>
    </row>
    <row r="14" spans="1:4" ht="12.75">
      <c r="A14" s="16" t="s">
        <v>9</v>
      </c>
      <c r="B14" s="17">
        <v>27539</v>
      </c>
      <c r="C14" s="23" t="s">
        <v>28</v>
      </c>
      <c r="D14" s="17">
        <v>27539</v>
      </c>
    </row>
    <row r="15" spans="1:4" ht="12.75">
      <c r="A15" s="16" t="s">
        <v>10</v>
      </c>
      <c r="B15" s="17">
        <v>12306</v>
      </c>
      <c r="C15" s="23" t="s">
        <v>28</v>
      </c>
      <c r="D15" s="17">
        <v>12306</v>
      </c>
    </row>
    <row r="16" spans="1:4" ht="12.75">
      <c r="A16" s="16" t="s">
        <v>11</v>
      </c>
      <c r="B16" s="17">
        <v>5308</v>
      </c>
      <c r="C16" s="23" t="s">
        <v>28</v>
      </c>
      <c r="D16" s="17">
        <v>5308</v>
      </c>
    </row>
    <row r="17" spans="1:4" s="22" customFormat="1" ht="12.75">
      <c r="A17" s="16" t="s">
        <v>12</v>
      </c>
      <c r="B17" s="17">
        <v>1522</v>
      </c>
      <c r="C17" s="23" t="s">
        <v>28</v>
      </c>
      <c r="D17" s="17">
        <v>1522</v>
      </c>
    </row>
    <row r="18" spans="1:4" ht="12.75">
      <c r="A18" s="16" t="s">
        <v>13</v>
      </c>
      <c r="B18" s="23" t="s">
        <v>28</v>
      </c>
      <c r="C18" s="17">
        <v>67694</v>
      </c>
      <c r="D18" s="17">
        <v>67694</v>
      </c>
    </row>
    <row r="19" spans="1:4" ht="12.75">
      <c r="A19" s="16" t="s">
        <v>14</v>
      </c>
      <c r="B19" s="23" t="s">
        <v>28</v>
      </c>
      <c r="C19" s="17">
        <v>5431</v>
      </c>
      <c r="D19" s="17">
        <v>5431</v>
      </c>
    </row>
    <row r="20" spans="1:4" ht="12.75">
      <c r="A20" s="16" t="s">
        <v>15</v>
      </c>
      <c r="B20" s="23" t="s">
        <v>28</v>
      </c>
      <c r="C20" s="17">
        <v>2869</v>
      </c>
      <c r="D20" s="17">
        <v>2869</v>
      </c>
    </row>
    <row r="21" spans="1:4" ht="12.75">
      <c r="A21" s="16"/>
      <c r="B21" s="23"/>
      <c r="C21" s="17"/>
      <c r="D21" s="17"/>
    </row>
    <row r="22" spans="1:4" ht="12.75">
      <c r="A22" s="16" t="s">
        <v>16</v>
      </c>
      <c r="B22" s="17">
        <v>244323</v>
      </c>
      <c r="C22" s="17">
        <v>75994</v>
      </c>
      <c r="D22" s="17">
        <v>320317</v>
      </c>
    </row>
    <row r="23" spans="1:4" ht="12.75">
      <c r="A23" s="16"/>
      <c r="B23" s="17"/>
      <c r="C23" s="17"/>
      <c r="D23" s="17"/>
    </row>
    <row r="24" spans="1:4" ht="12.75">
      <c r="A24" s="16" t="s">
        <v>17</v>
      </c>
      <c r="B24" s="17">
        <v>1163241</v>
      </c>
      <c r="C24" s="17">
        <v>1297249</v>
      </c>
      <c r="D24" s="16">
        <v>2460490</v>
      </c>
    </row>
    <row r="25" spans="1:7" ht="12.75">
      <c r="A25" s="16"/>
      <c r="B25" s="16"/>
      <c r="C25" s="17"/>
      <c r="D25" s="18"/>
      <c r="E25" s="1" t="s">
        <v>27</v>
      </c>
      <c r="F25" s="1" t="s">
        <v>27</v>
      </c>
      <c r="G25" s="1" t="s">
        <v>27</v>
      </c>
    </row>
    <row r="26" ht="12.75">
      <c r="A26" s="1" t="s">
        <v>27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3:K2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6.00390625" style="1" customWidth="1"/>
    <col min="2" max="2" width="11.421875" style="6" customWidth="1"/>
    <col min="3" max="8" width="11.421875" style="1" customWidth="1"/>
    <col min="9" max="11" width="11.28125" style="1" customWidth="1"/>
    <col min="12" max="16384" width="9.140625" style="1" customWidth="1"/>
  </cols>
  <sheetData>
    <row r="1" ht="34.5" customHeight="1"/>
    <row r="2" ht="12.75"/>
    <row r="3" spans="1:2" s="2" customFormat="1" ht="15.75">
      <c r="A3" s="12" t="s">
        <v>18</v>
      </c>
      <c r="B3" s="7"/>
    </row>
    <row r="5" spans="1:2" s="3" customFormat="1" ht="12.75" customHeight="1">
      <c r="A5" s="11" t="s">
        <v>143</v>
      </c>
      <c r="B5" s="11"/>
    </row>
    <row r="7" spans="1:2" s="4" customFormat="1" ht="12.75">
      <c r="A7" s="10" t="s">
        <v>2</v>
      </c>
      <c r="B7" s="8"/>
    </row>
    <row r="9" spans="1:8" ht="12.75">
      <c r="A9" s="15"/>
      <c r="B9" s="13" t="s">
        <v>5</v>
      </c>
      <c r="C9" s="13" t="s">
        <v>6</v>
      </c>
      <c r="D9" s="13" t="s">
        <v>29</v>
      </c>
      <c r="E9" s="13"/>
      <c r="F9" s="13" t="s">
        <v>5</v>
      </c>
      <c r="G9" s="13" t="s">
        <v>6</v>
      </c>
      <c r="H9" s="13" t="s">
        <v>3</v>
      </c>
    </row>
    <row r="10" spans="1:8" ht="12.75">
      <c r="A10" s="13"/>
      <c r="B10" s="13" t="s">
        <v>0</v>
      </c>
      <c r="C10" s="13" t="s">
        <v>0</v>
      </c>
      <c r="D10" s="13" t="s">
        <v>0</v>
      </c>
      <c r="E10" s="13"/>
      <c r="F10" s="13" t="s">
        <v>1</v>
      </c>
      <c r="G10" s="13" t="s">
        <v>1</v>
      </c>
      <c r="H10" s="13" t="s">
        <v>1</v>
      </c>
    </row>
    <row r="11" spans="1:7" ht="12.75">
      <c r="A11" s="16"/>
      <c r="B11" s="1" t="s">
        <v>27</v>
      </c>
      <c r="C11" s="1" t="s">
        <v>27</v>
      </c>
      <c r="D11" s="1" t="s">
        <v>27</v>
      </c>
      <c r="F11" s="1" t="s">
        <v>27</v>
      </c>
      <c r="G11" s="1" t="s">
        <v>27</v>
      </c>
    </row>
    <row r="12" spans="1:8" ht="12.75">
      <c r="A12" s="16" t="s">
        <v>7</v>
      </c>
      <c r="B12" s="16">
        <v>-4436</v>
      </c>
      <c r="C12" s="23" t="s">
        <v>28</v>
      </c>
      <c r="D12" s="16">
        <v>-4436</v>
      </c>
      <c r="E12" s="16"/>
      <c r="F12" s="18">
        <v>-2.8243983191137145</v>
      </c>
      <c r="G12" s="23" t="s">
        <v>28</v>
      </c>
      <c r="H12" s="18">
        <v>-2.8243983191137145</v>
      </c>
    </row>
    <row r="13" spans="1:8" ht="12.75">
      <c r="A13" s="16" t="s">
        <v>8</v>
      </c>
      <c r="B13" s="16">
        <v>-777</v>
      </c>
      <c r="C13" s="23" t="s">
        <v>28</v>
      </c>
      <c r="D13" s="16">
        <v>-777</v>
      </c>
      <c r="E13" s="16"/>
      <c r="F13" s="18">
        <v>-1.6964695093993583</v>
      </c>
      <c r="G13" s="23" t="s">
        <v>28</v>
      </c>
      <c r="H13" s="18">
        <v>-1.6964695093993583</v>
      </c>
    </row>
    <row r="14" spans="1:8" ht="12.75">
      <c r="A14" s="16" t="s">
        <v>9</v>
      </c>
      <c r="B14" s="16">
        <v>-405</v>
      </c>
      <c r="C14" s="23" t="s">
        <v>28</v>
      </c>
      <c r="D14" s="16">
        <v>-405</v>
      </c>
      <c r="E14" s="16"/>
      <c r="F14" s="18">
        <v>-1.449327225880332</v>
      </c>
      <c r="G14" s="23" t="s">
        <v>28</v>
      </c>
      <c r="H14" s="18">
        <v>-1.449327225880332</v>
      </c>
    </row>
    <row r="15" spans="1:8" ht="12.75">
      <c r="A15" s="16" t="s">
        <v>10</v>
      </c>
      <c r="B15" s="16">
        <v>-1030</v>
      </c>
      <c r="C15" s="23" t="s">
        <v>28</v>
      </c>
      <c r="D15" s="16">
        <v>-1030</v>
      </c>
      <c r="E15" s="16"/>
      <c r="F15" s="18">
        <v>-7.723455308938212</v>
      </c>
      <c r="G15" s="23" t="s">
        <v>28</v>
      </c>
      <c r="H15" s="18">
        <v>-7.723455308938212</v>
      </c>
    </row>
    <row r="16" spans="1:8" ht="12.75">
      <c r="A16" s="16" t="s">
        <v>11</v>
      </c>
      <c r="B16" s="16">
        <v>-259</v>
      </c>
      <c r="C16" s="23" t="s">
        <v>28</v>
      </c>
      <c r="D16" s="16">
        <v>-259</v>
      </c>
      <c r="E16" s="16"/>
      <c r="F16" s="18">
        <v>-4.652416022992635</v>
      </c>
      <c r="G16" s="23" t="s">
        <v>28</v>
      </c>
      <c r="H16" s="18">
        <v>-4.652416022992635</v>
      </c>
    </row>
    <row r="17" spans="1:8" s="22" customFormat="1" ht="12.75">
      <c r="A17" s="16" t="s">
        <v>12</v>
      </c>
      <c r="B17" s="16">
        <v>-17</v>
      </c>
      <c r="C17" s="23" t="s">
        <v>28</v>
      </c>
      <c r="D17" s="16">
        <v>-17</v>
      </c>
      <c r="E17" s="16"/>
      <c r="F17" s="18">
        <v>-1.1046133853151396</v>
      </c>
      <c r="G17" s="23" t="s">
        <v>28</v>
      </c>
      <c r="H17" s="18">
        <v>-1.1046133853151396</v>
      </c>
    </row>
    <row r="18" spans="1:8" ht="12.75">
      <c r="A18" s="16" t="s">
        <v>13</v>
      </c>
      <c r="B18" s="23" t="s">
        <v>28</v>
      </c>
      <c r="C18" s="16">
        <v>-1353</v>
      </c>
      <c r="D18" s="16">
        <v>-1353</v>
      </c>
      <c r="E18" s="16"/>
      <c r="F18" s="23" t="s">
        <v>28</v>
      </c>
      <c r="G18" s="23">
        <v>-1.9595348096224312</v>
      </c>
      <c r="H18" s="18">
        <v>-1.9595348096224312</v>
      </c>
    </row>
    <row r="19" spans="1:8" ht="12.75">
      <c r="A19" s="16" t="s">
        <v>14</v>
      </c>
      <c r="B19" s="23" t="s">
        <v>28</v>
      </c>
      <c r="C19" s="16">
        <v>-245</v>
      </c>
      <c r="D19" s="16">
        <v>-245</v>
      </c>
      <c r="E19" s="16"/>
      <c r="F19" s="23" t="s">
        <v>28</v>
      </c>
      <c r="G19" s="23">
        <v>-4.316420014094432</v>
      </c>
      <c r="H19" s="18">
        <v>-4.316420014094432</v>
      </c>
    </row>
    <row r="20" spans="1:8" ht="12.75">
      <c r="A20" s="16" t="s">
        <v>15</v>
      </c>
      <c r="B20" s="23" t="s">
        <v>28</v>
      </c>
      <c r="C20" s="16">
        <v>-65</v>
      </c>
      <c r="D20" s="16">
        <v>-65</v>
      </c>
      <c r="E20" s="16"/>
      <c r="F20" s="23" t="s">
        <v>28</v>
      </c>
      <c r="G20" s="23">
        <v>-2.2154055896387184</v>
      </c>
      <c r="H20" s="18">
        <v>-2.2154055896387184</v>
      </c>
    </row>
    <row r="21" spans="1:8" ht="12.75">
      <c r="A21" s="16"/>
      <c r="B21" s="23"/>
      <c r="C21" s="16"/>
      <c r="D21" s="16"/>
      <c r="E21" s="16"/>
      <c r="F21" s="23"/>
      <c r="G21" s="23"/>
      <c r="H21" s="18"/>
    </row>
    <row r="22" spans="1:8" ht="12.75">
      <c r="A22" s="16" t="s">
        <v>16</v>
      </c>
      <c r="B22" s="16">
        <v>-6924</v>
      </c>
      <c r="C22" s="16">
        <v>-1663</v>
      </c>
      <c r="D22" s="16">
        <v>-8587</v>
      </c>
      <c r="E22" s="16"/>
      <c r="F22" s="23">
        <v>-2.7558538012394176</v>
      </c>
      <c r="G22" s="23">
        <v>-2.141468251413266</v>
      </c>
      <c r="H22" s="18">
        <v>-2.6107922068445504</v>
      </c>
    </row>
    <row r="23" spans="1:8" ht="12.75">
      <c r="A23" s="16"/>
      <c r="B23" s="16"/>
      <c r="C23" s="16"/>
      <c r="D23" s="16"/>
      <c r="E23" s="16"/>
      <c r="F23" s="23"/>
      <c r="G23" s="23"/>
      <c r="H23" s="18"/>
    </row>
    <row r="24" spans="1:8" ht="12.75">
      <c r="A24" s="16" t="s">
        <v>17</v>
      </c>
      <c r="B24" s="38" t="s">
        <v>80</v>
      </c>
      <c r="C24" s="38" t="s">
        <v>81</v>
      </c>
      <c r="D24" s="38" t="s">
        <v>77</v>
      </c>
      <c r="E24" s="38"/>
      <c r="F24" s="38" t="s">
        <v>82</v>
      </c>
      <c r="G24" s="38" t="s">
        <v>83</v>
      </c>
      <c r="H24" s="38" t="s">
        <v>78</v>
      </c>
    </row>
    <row r="25" spans="1:11" ht="12.75">
      <c r="A25" s="16"/>
      <c r="B25" s="18"/>
      <c r="F25" s="1" t="s">
        <v>27</v>
      </c>
      <c r="G25" s="1" t="s">
        <v>27</v>
      </c>
      <c r="H25" s="1" t="s">
        <v>27</v>
      </c>
      <c r="I25" s="1" t="s">
        <v>27</v>
      </c>
      <c r="J25" s="1" t="s">
        <v>27</v>
      </c>
      <c r="K25" s="1" t="s">
        <v>27</v>
      </c>
    </row>
    <row r="26" ht="12.75">
      <c r="A26" s="1" t="s">
        <v>27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2" max="65535" man="1"/>
  </colBreaks>
  <ignoredErrors>
    <ignoredError sqref="F24:H24 B24:D2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3:H24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6" width="8.28125" style="1" customWidth="1"/>
    <col min="7" max="7" width="8.28125" style="6" customWidth="1"/>
    <col min="8" max="8" width="8.28125" style="1" customWidth="1"/>
    <col min="9" max="16384" width="9.140625" style="1" customWidth="1"/>
  </cols>
  <sheetData>
    <row r="1" ht="34.5" customHeight="1"/>
    <row r="2" ht="12.75"/>
    <row r="3" spans="1:7" s="2" customFormat="1" ht="15.75">
      <c r="A3" s="12" t="s">
        <v>18</v>
      </c>
      <c r="B3" s="12"/>
      <c r="G3" s="7"/>
    </row>
    <row r="5" spans="1:7" s="3" customFormat="1" ht="12.75" customHeight="1">
      <c r="A5" s="11" t="s">
        <v>142</v>
      </c>
      <c r="B5" s="11"/>
      <c r="C5" s="11"/>
      <c r="D5" s="11"/>
      <c r="E5" s="11"/>
      <c r="F5" s="11"/>
      <c r="G5" s="11"/>
    </row>
    <row r="7" spans="1:7" s="4" customFormat="1" ht="12.75">
      <c r="A7" s="10" t="s">
        <v>2</v>
      </c>
      <c r="B7" s="10"/>
      <c r="G7" s="8"/>
    </row>
    <row r="9" spans="1:8" ht="12.75">
      <c r="A9" s="25"/>
      <c r="B9" s="25" t="s">
        <v>30</v>
      </c>
      <c r="C9" s="25" t="s">
        <v>31</v>
      </c>
      <c r="D9" s="25" t="s">
        <v>3</v>
      </c>
      <c r="E9" s="25"/>
      <c r="F9" s="25" t="s">
        <v>30</v>
      </c>
      <c r="G9" s="25" t="s">
        <v>31</v>
      </c>
      <c r="H9" s="25" t="s">
        <v>3</v>
      </c>
    </row>
    <row r="10" spans="1:8" ht="12.75">
      <c r="A10" s="25"/>
      <c r="B10" s="25" t="s">
        <v>0</v>
      </c>
      <c r="C10" s="25" t="s">
        <v>0</v>
      </c>
      <c r="D10" s="25" t="s">
        <v>0</v>
      </c>
      <c r="E10" s="25"/>
      <c r="F10" s="25" t="s">
        <v>1</v>
      </c>
      <c r="G10" s="25" t="s">
        <v>1</v>
      </c>
      <c r="H10" s="25" t="s">
        <v>1</v>
      </c>
    </row>
    <row r="12" spans="1:8" ht="12.75">
      <c r="A12" s="16" t="s">
        <v>7</v>
      </c>
      <c r="B12" s="26">
        <v>135194</v>
      </c>
      <c r="C12" s="26">
        <v>17430</v>
      </c>
      <c r="D12" s="26">
        <v>152624</v>
      </c>
      <c r="E12" s="26"/>
      <c r="F12" s="27">
        <v>88.5797777544816</v>
      </c>
      <c r="G12" s="27">
        <v>11.420222245518397</v>
      </c>
      <c r="H12" s="29">
        <v>100</v>
      </c>
    </row>
    <row r="13" spans="1:8" ht="12.75">
      <c r="A13" s="16" t="s">
        <v>8</v>
      </c>
      <c r="B13" s="26">
        <v>42199</v>
      </c>
      <c r="C13" s="26">
        <v>2825</v>
      </c>
      <c r="D13" s="26">
        <v>45024</v>
      </c>
      <c r="E13" s="26"/>
      <c r="F13" s="27">
        <v>93.72556858564322</v>
      </c>
      <c r="G13" s="27">
        <v>6.274431414356788</v>
      </c>
      <c r="H13" s="29">
        <v>100</v>
      </c>
    </row>
    <row r="14" spans="1:8" ht="12.75">
      <c r="A14" s="16" t="s">
        <v>9</v>
      </c>
      <c r="B14" s="26">
        <v>25840</v>
      </c>
      <c r="C14" s="26">
        <v>1699</v>
      </c>
      <c r="D14" s="26">
        <v>27539</v>
      </c>
      <c r="E14" s="26"/>
      <c r="F14" s="27">
        <v>93.83056755873488</v>
      </c>
      <c r="G14" s="27">
        <v>6.169432441265115</v>
      </c>
      <c r="H14" s="29">
        <v>100</v>
      </c>
    </row>
    <row r="15" spans="1:8" ht="12.75">
      <c r="A15" s="16" t="s">
        <v>10</v>
      </c>
      <c r="B15" s="26">
        <v>12297</v>
      </c>
      <c r="C15" s="26">
        <v>9</v>
      </c>
      <c r="D15" s="26">
        <v>12306</v>
      </c>
      <c r="E15" s="26"/>
      <c r="F15" s="27">
        <v>99.9268649439298</v>
      </c>
      <c r="G15" s="27">
        <v>0.07313505607020966</v>
      </c>
      <c r="H15" s="29">
        <v>100</v>
      </c>
    </row>
    <row r="16" spans="1:8" ht="12.75">
      <c r="A16" s="16" t="s">
        <v>11</v>
      </c>
      <c r="B16" s="26">
        <v>5253</v>
      </c>
      <c r="C16" s="26">
        <v>55</v>
      </c>
      <c r="D16" s="26">
        <v>5308</v>
      </c>
      <c r="E16" s="26"/>
      <c r="F16" s="27">
        <v>98.9638281838734</v>
      </c>
      <c r="G16" s="27">
        <v>1.0361718161266014</v>
      </c>
      <c r="H16" s="29">
        <v>100</v>
      </c>
    </row>
    <row r="17" spans="1:8" ht="12.75">
      <c r="A17" s="16" t="s">
        <v>12</v>
      </c>
      <c r="B17" s="26">
        <v>1480</v>
      </c>
      <c r="C17" s="26">
        <v>42</v>
      </c>
      <c r="D17" s="26">
        <v>1522</v>
      </c>
      <c r="E17" s="26"/>
      <c r="F17" s="27">
        <v>97.24047306176085</v>
      </c>
      <c r="G17" s="27">
        <v>2.759526938239159</v>
      </c>
      <c r="H17" s="29">
        <v>100</v>
      </c>
    </row>
    <row r="18" spans="1:8" ht="12.75">
      <c r="A18" s="16" t="s">
        <v>13</v>
      </c>
      <c r="B18" s="26">
        <v>51428</v>
      </c>
      <c r="C18" s="26">
        <v>16266</v>
      </c>
      <c r="D18" s="26">
        <v>67694</v>
      </c>
      <c r="E18" s="26"/>
      <c r="F18" s="27">
        <v>75.97128253611841</v>
      </c>
      <c r="G18" s="27">
        <v>24.028717463881584</v>
      </c>
      <c r="H18" s="29">
        <v>100</v>
      </c>
    </row>
    <row r="19" spans="1:8" ht="12.75">
      <c r="A19" s="16" t="s">
        <v>14</v>
      </c>
      <c r="B19" s="26">
        <v>4423</v>
      </c>
      <c r="C19" s="26">
        <v>1008</v>
      </c>
      <c r="D19" s="26">
        <v>5431</v>
      </c>
      <c r="E19" s="26"/>
      <c r="F19" s="27">
        <v>81.43988215798196</v>
      </c>
      <c r="G19" s="27">
        <v>18.560117842018045</v>
      </c>
      <c r="H19" s="29">
        <v>100</v>
      </c>
    </row>
    <row r="20" spans="1:8" ht="12.75">
      <c r="A20" s="16" t="s">
        <v>15</v>
      </c>
      <c r="B20" s="26">
        <v>2217</v>
      </c>
      <c r="C20" s="26">
        <v>652</v>
      </c>
      <c r="D20" s="26">
        <v>2869</v>
      </c>
      <c r="E20" s="26"/>
      <c r="F20" s="27">
        <v>77.27431160683165</v>
      </c>
      <c r="G20" s="27">
        <v>22.72568839316835</v>
      </c>
      <c r="H20" s="29">
        <v>100</v>
      </c>
    </row>
    <row r="21" spans="1:8" ht="12.75">
      <c r="A21" s="16"/>
      <c r="B21" s="26"/>
      <c r="C21" s="26"/>
      <c r="D21" s="26"/>
      <c r="E21" s="26"/>
      <c r="F21" s="27"/>
      <c r="G21" s="27"/>
      <c r="H21" s="29"/>
    </row>
    <row r="22" spans="1:8" ht="12.75">
      <c r="A22" s="16" t="s">
        <v>16</v>
      </c>
      <c r="B22" s="26">
        <v>280331</v>
      </c>
      <c r="C22" s="26">
        <v>39986</v>
      </c>
      <c r="D22" s="26">
        <v>320317</v>
      </c>
      <c r="E22" s="26"/>
      <c r="F22" s="27">
        <v>87.5167412282208</v>
      </c>
      <c r="G22" s="27">
        <v>12.483258771779205</v>
      </c>
      <c r="H22" s="29">
        <v>100</v>
      </c>
    </row>
    <row r="23" spans="1:8" ht="12.75">
      <c r="A23" s="16"/>
      <c r="B23" s="26"/>
      <c r="C23" s="26"/>
      <c r="D23" s="26"/>
      <c r="E23" s="26"/>
      <c r="F23" s="27"/>
      <c r="G23" s="27"/>
      <c r="H23" s="29"/>
    </row>
    <row r="24" spans="1:8" ht="12.75">
      <c r="A24" s="16" t="s">
        <v>17</v>
      </c>
      <c r="B24" s="26">
        <v>1443102</v>
      </c>
      <c r="C24" s="26">
        <v>1017388</v>
      </c>
      <c r="D24" s="26">
        <v>2460490</v>
      </c>
      <c r="E24" s="26"/>
      <c r="F24" s="27">
        <v>58.7</v>
      </c>
      <c r="G24" s="27">
        <v>41.3</v>
      </c>
      <c r="H24" s="29"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3:H24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8" width="8.28125" style="1" customWidth="1"/>
    <col min="9" max="16384" width="9.140625" style="1" customWidth="1"/>
  </cols>
  <sheetData>
    <row r="1" ht="34.5" customHeight="1"/>
    <row r="2" ht="12.75"/>
    <row r="3" s="2" customFormat="1" ht="15.75">
      <c r="A3" s="12" t="s">
        <v>18</v>
      </c>
    </row>
    <row r="5" s="3" customFormat="1" ht="12.75" customHeight="1">
      <c r="A5" s="11" t="s">
        <v>141</v>
      </c>
    </row>
    <row r="7" s="4" customFormat="1" ht="12.75">
      <c r="A7" s="10" t="s">
        <v>2</v>
      </c>
    </row>
    <row r="9" spans="1:8" ht="12.75">
      <c r="A9" s="25"/>
      <c r="B9" s="25" t="s">
        <v>30</v>
      </c>
      <c r="C9" s="25" t="s">
        <v>31</v>
      </c>
      <c r="D9" s="25" t="s">
        <v>3</v>
      </c>
      <c r="E9" s="25"/>
      <c r="F9" s="25" t="s">
        <v>30</v>
      </c>
      <c r="G9" s="25" t="s">
        <v>31</v>
      </c>
      <c r="H9" s="25" t="s">
        <v>3</v>
      </c>
    </row>
    <row r="10" spans="1:8" ht="12.75">
      <c r="A10" s="25"/>
      <c r="B10" s="25" t="s">
        <v>0</v>
      </c>
      <c r="C10" s="25" t="s">
        <v>0</v>
      </c>
      <c r="D10" s="25" t="s">
        <v>0</v>
      </c>
      <c r="E10" s="25"/>
      <c r="F10" s="25" t="s">
        <v>1</v>
      </c>
      <c r="G10" s="25" t="s">
        <v>1</v>
      </c>
      <c r="H10" s="25" t="s">
        <v>1</v>
      </c>
    </row>
    <row r="12" spans="1:8" ht="12.75">
      <c r="A12" s="16" t="s">
        <v>7</v>
      </c>
      <c r="B12" s="26">
        <v>-4034</v>
      </c>
      <c r="C12" s="26">
        <v>-402</v>
      </c>
      <c r="D12" s="26">
        <v>-4436</v>
      </c>
      <c r="E12" s="26"/>
      <c r="F12" s="27">
        <v>-2.8974056942569026</v>
      </c>
      <c r="G12" s="27">
        <v>-2.2543741588156125</v>
      </c>
      <c r="H12" s="27">
        <v>-2.8243983191137145</v>
      </c>
    </row>
    <row r="13" spans="1:8" ht="12.75">
      <c r="A13" s="16" t="s">
        <v>8</v>
      </c>
      <c r="B13" s="26">
        <v>-635</v>
      </c>
      <c r="C13" s="26">
        <v>-142</v>
      </c>
      <c r="D13" s="26">
        <v>-777</v>
      </c>
      <c r="E13" s="26"/>
      <c r="F13" s="27">
        <v>-1.482467198954102</v>
      </c>
      <c r="G13" s="27">
        <v>-4.7859791034715204</v>
      </c>
      <c r="H13" s="27">
        <v>-1.6964695093993583</v>
      </c>
    </row>
    <row r="14" spans="1:8" ht="12.75">
      <c r="A14" s="16" t="s">
        <v>9</v>
      </c>
      <c r="B14" s="26">
        <v>-370</v>
      </c>
      <c r="C14" s="26">
        <v>-35</v>
      </c>
      <c r="D14" s="26">
        <v>-405</v>
      </c>
      <c r="E14" s="26"/>
      <c r="F14" s="27">
        <v>-1.411674933231591</v>
      </c>
      <c r="G14" s="27">
        <v>-2.0184544405997693</v>
      </c>
      <c r="H14" s="27">
        <v>-1.449327225880332</v>
      </c>
    </row>
    <row r="15" spans="1:8" ht="12.75">
      <c r="A15" s="16" t="s">
        <v>10</v>
      </c>
      <c r="B15" s="26">
        <v>-1029</v>
      </c>
      <c r="C15" s="26">
        <v>-1</v>
      </c>
      <c r="D15" s="26">
        <v>-1030</v>
      </c>
      <c r="E15" s="26"/>
      <c r="F15" s="27">
        <v>-7.7217469608284555</v>
      </c>
      <c r="G15" s="28" t="s">
        <v>145</v>
      </c>
      <c r="H15" s="27">
        <v>-7.723455308938212</v>
      </c>
    </row>
    <row r="16" spans="1:8" ht="12.75">
      <c r="A16" s="16" t="s">
        <v>11</v>
      </c>
      <c r="B16" s="26">
        <v>-256</v>
      </c>
      <c r="C16" s="26">
        <v>-3</v>
      </c>
      <c r="D16" s="26">
        <v>-259</v>
      </c>
      <c r="E16" s="26"/>
      <c r="F16" s="27">
        <v>-4.6469413686694505</v>
      </c>
      <c r="G16" s="28" t="s">
        <v>145</v>
      </c>
      <c r="H16" s="27">
        <v>-4.652416022992635</v>
      </c>
    </row>
    <row r="17" spans="1:8" ht="12.75">
      <c r="A17" s="16" t="s">
        <v>12</v>
      </c>
      <c r="B17" s="26">
        <v>-17</v>
      </c>
      <c r="C17" s="26">
        <v>0</v>
      </c>
      <c r="D17" s="26">
        <v>-17</v>
      </c>
      <c r="E17" s="26"/>
      <c r="F17" s="27">
        <v>-1.1356045424181698</v>
      </c>
      <c r="G17" s="28" t="s">
        <v>145</v>
      </c>
      <c r="H17" s="27">
        <v>-1.1046133853151396</v>
      </c>
    </row>
    <row r="18" spans="1:8" ht="12.75">
      <c r="A18" s="16" t="s">
        <v>13</v>
      </c>
      <c r="B18" s="26">
        <v>-1128</v>
      </c>
      <c r="C18" s="26">
        <v>-225</v>
      </c>
      <c r="D18" s="26">
        <v>-1353</v>
      </c>
      <c r="E18" s="26"/>
      <c r="F18" s="27">
        <v>-2.1462820610396527</v>
      </c>
      <c r="G18" s="27">
        <v>-1.3643805712206658</v>
      </c>
      <c r="H18" s="27">
        <v>-1.9595348096224312</v>
      </c>
    </row>
    <row r="19" spans="1:8" ht="12.75">
      <c r="A19" s="16" t="s">
        <v>14</v>
      </c>
      <c r="B19" s="26">
        <v>-202</v>
      </c>
      <c r="C19" s="26">
        <v>-43</v>
      </c>
      <c r="D19" s="26">
        <v>-245</v>
      </c>
      <c r="E19" s="26"/>
      <c r="F19" s="27">
        <v>-4.367567567567567</v>
      </c>
      <c r="G19" s="27">
        <v>-4.0913415794481445</v>
      </c>
      <c r="H19" s="27">
        <v>-4.316420014094432</v>
      </c>
    </row>
    <row r="20" spans="1:8" ht="12.75">
      <c r="A20" s="16" t="s">
        <v>15</v>
      </c>
      <c r="B20" s="26">
        <v>-31</v>
      </c>
      <c r="C20" s="26">
        <v>-34</v>
      </c>
      <c r="D20" s="26">
        <v>-65</v>
      </c>
      <c r="E20" s="26"/>
      <c r="F20" s="27">
        <v>-1.3790035587188614</v>
      </c>
      <c r="G20" s="27">
        <v>-4.956268221574344</v>
      </c>
      <c r="H20" s="27">
        <v>-2.2154055896387184</v>
      </c>
    </row>
    <row r="21" spans="1:8" ht="12.75">
      <c r="A21" s="16"/>
      <c r="B21" s="26"/>
      <c r="C21" s="26"/>
      <c r="D21" s="26"/>
      <c r="E21" s="26"/>
      <c r="F21" s="27"/>
      <c r="G21" s="27"/>
      <c r="H21" s="27"/>
    </row>
    <row r="22" spans="1:8" ht="12.75">
      <c r="A22" s="16" t="s">
        <v>16</v>
      </c>
      <c r="B22" s="26">
        <v>-7702</v>
      </c>
      <c r="C22" s="26">
        <v>-885</v>
      </c>
      <c r="D22" s="26">
        <v>-8587</v>
      </c>
      <c r="E22" s="26"/>
      <c r="F22" s="27">
        <v>-2.673999159818493</v>
      </c>
      <c r="G22" s="27">
        <v>-2.165349514325561</v>
      </c>
      <c r="H22" s="27">
        <v>-2.6107922068445504</v>
      </c>
    </row>
    <row r="23" spans="1:8" ht="12.75">
      <c r="A23" s="16"/>
      <c r="B23" s="26"/>
      <c r="C23" s="26"/>
      <c r="D23" s="26"/>
      <c r="E23" s="26"/>
      <c r="F23" s="27"/>
      <c r="G23" s="27"/>
      <c r="H23" s="27"/>
    </row>
    <row r="24" spans="1:8" ht="12.75">
      <c r="A24" s="16" t="s">
        <v>17</v>
      </c>
      <c r="B24" s="39" t="s">
        <v>84</v>
      </c>
      <c r="C24" s="39" t="s">
        <v>85</v>
      </c>
      <c r="D24" s="39" t="s">
        <v>77</v>
      </c>
      <c r="E24" s="39"/>
      <c r="F24" s="39" t="s">
        <v>86</v>
      </c>
      <c r="G24" s="39" t="s">
        <v>87</v>
      </c>
      <c r="H24" s="39" t="s">
        <v>78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F24:H24 B24:D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3:J24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6" width="8.421875" style="1" customWidth="1"/>
    <col min="7" max="7" width="8.421875" style="6" customWidth="1"/>
    <col min="8" max="10" width="8.421875" style="1" customWidth="1"/>
    <col min="11" max="16384" width="9.140625" style="1" customWidth="1"/>
  </cols>
  <sheetData>
    <row r="1" ht="34.5" customHeight="1"/>
    <row r="2" ht="12.75"/>
    <row r="3" spans="1:7" s="2" customFormat="1" ht="15.75">
      <c r="A3" s="12" t="s">
        <v>18</v>
      </c>
      <c r="B3" s="12"/>
      <c r="G3" s="7"/>
    </row>
    <row r="5" spans="1:7" s="3" customFormat="1" ht="12.75" customHeight="1">
      <c r="A5" s="11" t="s">
        <v>140</v>
      </c>
      <c r="B5" s="11"/>
      <c r="C5" s="11"/>
      <c r="D5" s="11"/>
      <c r="E5" s="11"/>
      <c r="F5" s="11"/>
      <c r="G5" s="11"/>
    </row>
    <row r="7" spans="1:7" s="4" customFormat="1" ht="12.75">
      <c r="A7" s="10" t="s">
        <v>2</v>
      </c>
      <c r="B7" s="10"/>
      <c r="G7" s="8"/>
    </row>
    <row r="9" spans="1:10" s="31" customFormat="1" ht="12.75">
      <c r="A9" s="13"/>
      <c r="B9" s="25" t="s">
        <v>33</v>
      </c>
      <c r="C9" s="25" t="s">
        <v>34</v>
      </c>
      <c r="D9" s="25" t="s">
        <v>35</v>
      </c>
      <c r="E9" s="30" t="s">
        <v>3</v>
      </c>
      <c r="F9" s="30"/>
      <c r="G9" s="30" t="s">
        <v>33</v>
      </c>
      <c r="H9" s="30" t="s">
        <v>34</v>
      </c>
      <c r="I9" s="25" t="s">
        <v>35</v>
      </c>
      <c r="J9" s="25" t="s">
        <v>3</v>
      </c>
    </row>
    <row r="10" spans="1:10" s="31" customFormat="1" ht="12.75">
      <c r="A10" s="13"/>
      <c r="B10" s="25" t="s">
        <v>0</v>
      </c>
      <c r="C10" s="25" t="s">
        <v>0</v>
      </c>
      <c r="D10" s="25" t="s">
        <v>0</v>
      </c>
      <c r="E10" s="30" t="s">
        <v>0</v>
      </c>
      <c r="F10" s="30"/>
      <c r="G10" s="30" t="s">
        <v>1</v>
      </c>
      <c r="H10" s="30" t="s">
        <v>1</v>
      </c>
      <c r="I10" s="25" t="s">
        <v>1</v>
      </c>
      <c r="J10" s="25" t="s">
        <v>1</v>
      </c>
    </row>
    <row r="11" spans="1:10" ht="12.75">
      <c r="A11" s="16"/>
      <c r="B11" s="26"/>
      <c r="C11" s="26"/>
      <c r="D11" s="26"/>
      <c r="E11" s="27"/>
      <c r="F11" s="27"/>
      <c r="G11" s="27"/>
      <c r="H11" s="27"/>
      <c r="I11" s="26"/>
      <c r="J11" s="26"/>
    </row>
    <row r="12" spans="1:10" ht="12.75">
      <c r="A12" s="16" t="s">
        <v>7</v>
      </c>
      <c r="B12" s="26">
        <v>16973</v>
      </c>
      <c r="C12" s="26">
        <v>110119</v>
      </c>
      <c r="D12" s="26">
        <v>25122</v>
      </c>
      <c r="E12" s="29">
        <v>152214</v>
      </c>
      <c r="F12" s="29"/>
      <c r="G12" s="27">
        <v>11.15074828859369</v>
      </c>
      <c r="H12" s="27">
        <v>72.34485658349429</v>
      </c>
      <c r="I12" s="27">
        <v>16.50439512791202</v>
      </c>
      <c r="J12" s="29">
        <v>100</v>
      </c>
    </row>
    <row r="13" spans="1:10" ht="12.75">
      <c r="A13" s="16" t="s">
        <v>8</v>
      </c>
      <c r="B13" s="26">
        <v>7549</v>
      </c>
      <c r="C13" s="26">
        <v>31310</v>
      </c>
      <c r="D13" s="26">
        <v>5579</v>
      </c>
      <c r="E13" s="29">
        <v>44438</v>
      </c>
      <c r="F13" s="29"/>
      <c r="G13" s="27">
        <v>16.98771321841667</v>
      </c>
      <c r="H13" s="27">
        <v>70.45771636887349</v>
      </c>
      <c r="I13" s="27">
        <v>12.554570412709843</v>
      </c>
      <c r="J13" s="29">
        <v>100</v>
      </c>
    </row>
    <row r="14" spans="1:10" ht="12.75">
      <c r="A14" s="16" t="s">
        <v>9</v>
      </c>
      <c r="B14" s="26">
        <v>5107</v>
      </c>
      <c r="C14" s="26">
        <v>17751</v>
      </c>
      <c r="D14" s="26">
        <v>3929</v>
      </c>
      <c r="E14" s="29">
        <v>26787</v>
      </c>
      <c r="F14" s="29"/>
      <c r="G14" s="27">
        <v>19.065218202859597</v>
      </c>
      <c r="H14" s="27">
        <v>66.26721917347967</v>
      </c>
      <c r="I14" s="27">
        <v>14.667562623660732</v>
      </c>
      <c r="J14" s="29">
        <v>100</v>
      </c>
    </row>
    <row r="15" spans="1:10" ht="12.75">
      <c r="A15" s="16" t="s">
        <v>10</v>
      </c>
      <c r="B15" s="26">
        <v>793</v>
      </c>
      <c r="C15" s="26">
        <v>9278</v>
      </c>
      <c r="D15" s="26">
        <v>2232</v>
      </c>
      <c r="E15" s="29">
        <v>12303</v>
      </c>
      <c r="F15" s="29"/>
      <c r="G15" s="27">
        <v>6.44558237828172</v>
      </c>
      <c r="H15" s="27">
        <v>75.41250101601236</v>
      </c>
      <c r="I15" s="27">
        <v>18.141916605705926</v>
      </c>
      <c r="J15" s="29">
        <v>100</v>
      </c>
    </row>
    <row r="16" spans="1:10" ht="12.75">
      <c r="A16" s="16" t="s">
        <v>11</v>
      </c>
      <c r="B16" s="26">
        <v>302</v>
      </c>
      <c r="C16" s="26">
        <v>3820</v>
      </c>
      <c r="D16" s="26">
        <v>1181</v>
      </c>
      <c r="E16" s="29">
        <v>5303</v>
      </c>
      <c r="F16" s="29"/>
      <c r="G16" s="27">
        <v>5.694889685083915</v>
      </c>
      <c r="H16" s="27">
        <v>72.03469734112767</v>
      </c>
      <c r="I16" s="27">
        <v>22.270412973788424</v>
      </c>
      <c r="J16" s="29">
        <v>100</v>
      </c>
    </row>
    <row r="17" spans="1:10" ht="12.75">
      <c r="A17" s="16" t="s">
        <v>12</v>
      </c>
      <c r="B17" s="26">
        <v>109</v>
      </c>
      <c r="C17" s="26">
        <v>1116</v>
      </c>
      <c r="D17" s="26">
        <v>282</v>
      </c>
      <c r="E17" s="29">
        <v>1507</v>
      </c>
      <c r="F17" s="29"/>
      <c r="G17" s="27">
        <v>7.232913072329131</v>
      </c>
      <c r="H17" s="27">
        <v>74.05441274054412</v>
      </c>
      <c r="I17" s="27">
        <v>18.712674187126744</v>
      </c>
      <c r="J17" s="29">
        <v>100</v>
      </c>
    </row>
    <row r="18" spans="1:10" ht="12.75">
      <c r="A18" s="16" t="s">
        <v>13</v>
      </c>
      <c r="B18" s="26">
        <v>2394</v>
      </c>
      <c r="C18" s="26">
        <v>50276</v>
      </c>
      <c r="D18" s="26">
        <v>14827</v>
      </c>
      <c r="E18" s="29">
        <v>67497</v>
      </c>
      <c r="F18" s="29"/>
      <c r="G18" s="27">
        <v>3.546824303302369</v>
      </c>
      <c r="H18" s="27">
        <v>74.4862734640058</v>
      </c>
      <c r="I18" s="27">
        <v>21.966902232691822</v>
      </c>
      <c r="J18" s="29">
        <v>100</v>
      </c>
    </row>
    <row r="19" spans="1:10" ht="12.75">
      <c r="A19" s="16" t="s">
        <v>14</v>
      </c>
      <c r="B19" s="26">
        <v>105</v>
      </c>
      <c r="C19" s="26">
        <v>3766</v>
      </c>
      <c r="D19" s="26">
        <v>1557</v>
      </c>
      <c r="E19" s="29">
        <v>5428</v>
      </c>
      <c r="F19" s="29"/>
      <c r="G19" s="27">
        <v>1.9344141488577746</v>
      </c>
      <c r="H19" s="27">
        <v>69.3809874723655</v>
      </c>
      <c r="I19" s="27">
        <v>28.684598378776716</v>
      </c>
      <c r="J19" s="29">
        <v>100</v>
      </c>
    </row>
    <row r="20" spans="1:10" ht="12.75">
      <c r="A20" s="16" t="s">
        <v>15</v>
      </c>
      <c r="B20" s="26">
        <v>50</v>
      </c>
      <c r="C20" s="26">
        <v>2117</v>
      </c>
      <c r="D20" s="26">
        <v>702</v>
      </c>
      <c r="E20" s="29">
        <v>2869</v>
      </c>
      <c r="F20" s="29"/>
      <c r="G20" s="27">
        <v>1.742767514813524</v>
      </c>
      <c r="H20" s="27">
        <v>73.7887765772046</v>
      </c>
      <c r="I20" s="27">
        <v>24.468455907981877</v>
      </c>
      <c r="J20" s="29">
        <v>100</v>
      </c>
    </row>
    <row r="21" spans="1:10" ht="12.75">
      <c r="A21" s="16"/>
      <c r="B21" s="26"/>
      <c r="C21" s="26"/>
      <c r="D21" s="26"/>
      <c r="E21" s="29"/>
      <c r="F21" s="29"/>
      <c r="G21" s="27"/>
      <c r="H21" s="27"/>
      <c r="I21" s="27"/>
      <c r="J21" s="29"/>
    </row>
    <row r="22" spans="1:10" ht="12.75">
      <c r="A22" s="16" t="s">
        <v>16</v>
      </c>
      <c r="B22" s="26">
        <v>33382</v>
      </c>
      <c r="C22" s="26">
        <v>229553</v>
      </c>
      <c r="D22" s="26">
        <v>55411</v>
      </c>
      <c r="E22" s="29">
        <v>318346</v>
      </c>
      <c r="F22" s="29"/>
      <c r="G22" s="27">
        <v>10.4860748996375</v>
      </c>
      <c r="H22" s="27">
        <v>72.1080208326789</v>
      </c>
      <c r="I22" s="27">
        <v>17.40590426768359</v>
      </c>
      <c r="J22" s="29">
        <v>100</v>
      </c>
    </row>
    <row r="23" spans="1:10" ht="12.75">
      <c r="A23" s="16"/>
      <c r="B23" s="26"/>
      <c r="C23" s="26"/>
      <c r="D23" s="26"/>
      <c r="E23" s="29"/>
      <c r="F23" s="29"/>
      <c r="G23" s="27"/>
      <c r="H23" s="27"/>
      <c r="I23" s="27"/>
      <c r="J23" s="29"/>
    </row>
    <row r="24" spans="1:10" ht="12.75">
      <c r="A24" s="16" t="s">
        <v>17</v>
      </c>
      <c r="B24" s="26">
        <v>290168</v>
      </c>
      <c r="C24" s="26">
        <v>1756581</v>
      </c>
      <c r="D24" s="26">
        <v>388073</v>
      </c>
      <c r="E24" s="29">
        <v>2434822</v>
      </c>
      <c r="F24" s="29"/>
      <c r="G24" s="27">
        <v>11.917421478859644</v>
      </c>
      <c r="H24" s="27">
        <v>72.14412388256719</v>
      </c>
      <c r="I24" s="27">
        <v>15.938454638573168</v>
      </c>
      <c r="J24" s="29">
        <v>100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3:J24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10" width="8.421875" style="1" customWidth="1"/>
    <col min="11" max="16384" width="9.140625" style="1" customWidth="1"/>
  </cols>
  <sheetData>
    <row r="1" ht="34.5" customHeight="1"/>
    <row r="2" ht="12.75"/>
    <row r="3" s="2" customFormat="1" ht="15.75">
      <c r="A3" s="12" t="s">
        <v>18</v>
      </c>
    </row>
    <row r="4" ht="12.75">
      <c r="A4" s="1" t="s">
        <v>27</v>
      </c>
    </row>
    <row r="5" s="3" customFormat="1" ht="12.75" customHeight="1">
      <c r="A5" s="11" t="s">
        <v>139</v>
      </c>
    </row>
    <row r="7" s="4" customFormat="1" ht="12.75">
      <c r="A7" s="10" t="s">
        <v>2</v>
      </c>
    </row>
    <row r="9" spans="1:10" s="31" customFormat="1" ht="12.75">
      <c r="A9" s="13"/>
      <c r="B9" s="25" t="s">
        <v>33</v>
      </c>
      <c r="C9" s="30" t="s">
        <v>34</v>
      </c>
      <c r="D9" s="30" t="s">
        <v>35</v>
      </c>
      <c r="E9" s="30" t="s">
        <v>3</v>
      </c>
      <c r="F9" s="30"/>
      <c r="G9" s="31" t="s">
        <v>33</v>
      </c>
      <c r="H9" s="31" t="s">
        <v>34</v>
      </c>
      <c r="I9" s="31" t="s">
        <v>35</v>
      </c>
      <c r="J9" s="31" t="s">
        <v>3</v>
      </c>
    </row>
    <row r="10" spans="1:10" s="31" customFormat="1" ht="12.75">
      <c r="A10" s="13"/>
      <c r="B10" s="25" t="s">
        <v>0</v>
      </c>
      <c r="C10" s="30" t="s">
        <v>0</v>
      </c>
      <c r="D10" s="30" t="s">
        <v>0</v>
      </c>
      <c r="E10" s="30" t="s">
        <v>0</v>
      </c>
      <c r="F10" s="30"/>
      <c r="G10" s="31" t="s">
        <v>1</v>
      </c>
      <c r="H10" s="31" t="s">
        <v>1</v>
      </c>
      <c r="I10" s="31" t="s">
        <v>1</v>
      </c>
      <c r="J10" s="31" t="s">
        <v>1</v>
      </c>
    </row>
    <row r="11" spans="1:6" ht="12.75">
      <c r="A11" s="16"/>
      <c r="B11" s="26"/>
      <c r="C11" s="27"/>
      <c r="D11" s="27"/>
      <c r="E11" s="27"/>
      <c r="F11" s="27"/>
    </row>
    <row r="12" spans="1:10" ht="12.75">
      <c r="A12" s="16" t="s">
        <v>7</v>
      </c>
      <c r="B12" s="39">
        <v>-17</v>
      </c>
      <c r="C12" s="39">
        <v>-4410</v>
      </c>
      <c r="D12" s="39" t="s">
        <v>100</v>
      </c>
      <c r="E12" s="39">
        <v>-4347</v>
      </c>
      <c r="F12" s="39"/>
      <c r="G12" s="9">
        <v>-0.10005885815185403</v>
      </c>
      <c r="H12" s="9">
        <v>-3.8505531350138393</v>
      </c>
      <c r="I12" s="40" t="s">
        <v>88</v>
      </c>
      <c r="J12" s="9">
        <v>-2.7765535478184225</v>
      </c>
    </row>
    <row r="13" spans="1:10" ht="12.75">
      <c r="A13" s="16" t="s">
        <v>8</v>
      </c>
      <c r="B13" s="39">
        <v>-467</v>
      </c>
      <c r="C13" s="39">
        <v>-301</v>
      </c>
      <c r="D13" s="39" t="s">
        <v>101</v>
      </c>
      <c r="E13" s="39">
        <v>-633</v>
      </c>
      <c r="F13" s="39"/>
      <c r="G13" s="9">
        <v>-5.825848303393213</v>
      </c>
      <c r="H13" s="9">
        <v>-0.9522001834804341</v>
      </c>
      <c r="I13" s="40" t="s">
        <v>89</v>
      </c>
      <c r="J13" s="9">
        <v>-1.4044507554746954</v>
      </c>
    </row>
    <row r="14" spans="1:10" ht="12.75">
      <c r="A14" s="16" t="s">
        <v>9</v>
      </c>
      <c r="B14" s="39">
        <v>-264</v>
      </c>
      <c r="C14" s="39">
        <v>-145</v>
      </c>
      <c r="D14" s="39" t="s">
        <v>102</v>
      </c>
      <c r="E14" s="39">
        <v>-249</v>
      </c>
      <c r="F14" s="39"/>
      <c r="G14" s="9">
        <v>-4.915285794079314</v>
      </c>
      <c r="H14" s="9">
        <v>-0.8102369244523917</v>
      </c>
      <c r="I14" s="40" t="s">
        <v>90</v>
      </c>
      <c r="J14" s="9">
        <v>-0.920994229915668</v>
      </c>
    </row>
    <row r="15" spans="1:10" ht="12.75">
      <c r="A15" s="16" t="s">
        <v>10</v>
      </c>
      <c r="B15" s="39">
        <v>-86</v>
      </c>
      <c r="C15" s="39">
        <v>-496</v>
      </c>
      <c r="D15" s="39">
        <v>-450</v>
      </c>
      <c r="E15" s="39">
        <v>-1032</v>
      </c>
      <c r="F15" s="39"/>
      <c r="G15" s="9">
        <v>-9.783845278725826</v>
      </c>
      <c r="H15" s="9">
        <v>-5.074687947616124</v>
      </c>
      <c r="I15" s="9">
        <v>-16.778523489932887</v>
      </c>
      <c r="J15" s="9">
        <v>-7.7390326209223845</v>
      </c>
    </row>
    <row r="16" spans="1:10" ht="12.75">
      <c r="A16" s="16" t="s">
        <v>11</v>
      </c>
      <c r="B16" s="39">
        <v>-41</v>
      </c>
      <c r="C16" s="39">
        <v>-281</v>
      </c>
      <c r="D16" s="39" t="s">
        <v>103</v>
      </c>
      <c r="E16" s="39">
        <v>-262</v>
      </c>
      <c r="F16" s="39"/>
      <c r="G16" s="9">
        <v>-11.9533527696793</v>
      </c>
      <c r="H16" s="9">
        <v>-6.851987320165813</v>
      </c>
      <c r="I16" s="40" t="s">
        <v>92</v>
      </c>
      <c r="J16" s="9">
        <v>-4.707996406109614</v>
      </c>
    </row>
    <row r="17" spans="1:10" ht="12.75">
      <c r="A17" s="16" t="s">
        <v>12</v>
      </c>
      <c r="B17" s="39">
        <v>-23</v>
      </c>
      <c r="C17" s="39">
        <v>-9</v>
      </c>
      <c r="D17" s="39" t="s">
        <v>104</v>
      </c>
      <c r="E17" s="39">
        <v>-16</v>
      </c>
      <c r="F17" s="39"/>
      <c r="G17" s="9" t="s">
        <v>145</v>
      </c>
      <c r="H17" s="9">
        <v>-0.8</v>
      </c>
      <c r="I17" s="40" t="s">
        <v>93</v>
      </c>
      <c r="J17" s="9">
        <v>-1.0505581089954037</v>
      </c>
    </row>
    <row r="18" spans="1:10" ht="12.75">
      <c r="A18" s="16" t="s">
        <v>13</v>
      </c>
      <c r="B18" s="39">
        <v>-432</v>
      </c>
      <c r="C18" s="39">
        <v>-484</v>
      </c>
      <c r="D18" s="39">
        <v>-437</v>
      </c>
      <c r="E18" s="39">
        <v>-1353</v>
      </c>
      <c r="F18" s="39"/>
      <c r="G18" s="9">
        <v>-15.286624203821656</v>
      </c>
      <c r="H18" s="9">
        <v>-0.9535066981875493</v>
      </c>
      <c r="I18" s="9">
        <v>-2.862945492662474</v>
      </c>
      <c r="J18" s="9">
        <v>-1.9651416122004357</v>
      </c>
    </row>
    <row r="19" spans="1:10" ht="12.75">
      <c r="A19" s="16" t="s">
        <v>14</v>
      </c>
      <c r="B19" s="39">
        <v>-12</v>
      </c>
      <c r="C19" s="39" t="s">
        <v>99</v>
      </c>
      <c r="D19" s="39">
        <v>-331</v>
      </c>
      <c r="E19" s="39">
        <v>-245</v>
      </c>
      <c r="F19" s="39"/>
      <c r="G19" s="9" t="s">
        <v>145</v>
      </c>
      <c r="H19" s="40" t="s">
        <v>91</v>
      </c>
      <c r="I19" s="9">
        <v>-17.531779661016948</v>
      </c>
      <c r="J19" s="9">
        <v>-4.318702626476291</v>
      </c>
    </row>
    <row r="20" spans="1:10" ht="12.75">
      <c r="A20" s="16" t="s">
        <v>15</v>
      </c>
      <c r="B20" s="39">
        <v>-19</v>
      </c>
      <c r="C20" s="39">
        <v>-89</v>
      </c>
      <c r="D20" s="39" t="s">
        <v>105</v>
      </c>
      <c r="E20" s="39">
        <v>-65</v>
      </c>
      <c r="F20" s="39"/>
      <c r="G20" s="9" t="s">
        <v>145</v>
      </c>
      <c r="H20" s="9">
        <v>-4.034451495920218</v>
      </c>
      <c r="I20" s="40" t="s">
        <v>94</v>
      </c>
      <c r="J20" s="9">
        <v>-2.2154055896387184</v>
      </c>
    </row>
    <row r="21" spans="1:10" ht="12.75">
      <c r="A21" s="16"/>
      <c r="B21" s="39"/>
      <c r="C21" s="39"/>
      <c r="D21" s="39"/>
      <c r="E21" s="39"/>
      <c r="F21" s="39"/>
      <c r="G21" s="9"/>
      <c r="H21" s="9"/>
      <c r="I21" s="9"/>
      <c r="J21" s="9"/>
    </row>
    <row r="22" spans="1:10" ht="12.75">
      <c r="A22" s="16" t="s">
        <v>16</v>
      </c>
      <c r="B22" s="39">
        <v>-1361</v>
      </c>
      <c r="C22" s="39">
        <v>-6117</v>
      </c>
      <c r="D22" s="39">
        <v>-724</v>
      </c>
      <c r="E22" s="39">
        <v>-8202</v>
      </c>
      <c r="F22" s="39"/>
      <c r="G22" s="9">
        <v>-3.9173358662176554</v>
      </c>
      <c r="H22" s="9">
        <v>-2.595578563245216</v>
      </c>
      <c r="I22" s="9">
        <v>-1.2897479290994922</v>
      </c>
      <c r="J22" s="9">
        <v>-2.5117287504440386</v>
      </c>
    </row>
    <row r="23" spans="1:10" ht="12.75">
      <c r="A23" s="16"/>
      <c r="B23" s="39"/>
      <c r="C23" s="39"/>
      <c r="D23" s="39"/>
      <c r="E23" s="39"/>
      <c r="F23" s="39"/>
      <c r="G23" s="9"/>
      <c r="H23" s="9"/>
      <c r="I23" s="9"/>
      <c r="J23" s="9"/>
    </row>
    <row r="24" spans="1:10" ht="12.75">
      <c r="A24" s="16" t="s">
        <v>17</v>
      </c>
      <c r="B24" s="39" t="s">
        <v>106</v>
      </c>
      <c r="C24" s="39" t="s">
        <v>107</v>
      </c>
      <c r="D24" s="39" t="s">
        <v>108</v>
      </c>
      <c r="E24" s="39" t="s">
        <v>109</v>
      </c>
      <c r="F24" s="39"/>
      <c r="G24" s="40" t="s">
        <v>95</v>
      </c>
      <c r="H24" s="40" t="s">
        <v>96</v>
      </c>
      <c r="I24" s="40" t="s">
        <v>97</v>
      </c>
      <c r="J24" s="40" t="s">
        <v>98</v>
      </c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B12:E24 H12:J24 G21:G24 G12:G16 G1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3:H2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6" width="9.57421875" style="1" customWidth="1"/>
    <col min="7" max="7" width="9.57421875" style="6" customWidth="1"/>
    <col min="8" max="8" width="9.57421875" style="1" customWidth="1"/>
    <col min="9" max="12" width="8.421875" style="1" customWidth="1"/>
    <col min="13" max="16384" width="9.140625" style="1" customWidth="1"/>
  </cols>
  <sheetData>
    <row r="1" ht="34.5" customHeight="1"/>
    <row r="2" ht="12.75"/>
    <row r="3" spans="1:7" s="2" customFormat="1" ht="15.75">
      <c r="A3" s="12" t="s">
        <v>18</v>
      </c>
      <c r="B3" s="12"/>
      <c r="G3" s="7"/>
    </row>
    <row r="5" spans="1:7" s="3" customFormat="1" ht="12.75" customHeight="1">
      <c r="A5" s="11" t="s">
        <v>138</v>
      </c>
      <c r="B5" s="11"/>
      <c r="C5" s="11"/>
      <c r="D5" s="11"/>
      <c r="E5" s="11"/>
      <c r="F5" s="11"/>
      <c r="G5" s="11"/>
    </row>
    <row r="7" spans="1:7" s="4" customFormat="1" ht="12.75">
      <c r="A7" s="10" t="s">
        <v>2</v>
      </c>
      <c r="B7" s="10"/>
      <c r="G7" s="8"/>
    </row>
    <row r="8" spans="1:7" s="4" customFormat="1" ht="12.75">
      <c r="A8" s="1" t="s">
        <v>146</v>
      </c>
      <c r="B8" s="10"/>
      <c r="G8" s="8"/>
    </row>
    <row r="10" spans="2:8" s="25" customFormat="1" ht="12.75">
      <c r="B10" s="25" t="s">
        <v>36</v>
      </c>
      <c r="C10" s="25" t="s">
        <v>37</v>
      </c>
      <c r="D10" s="25" t="s">
        <v>3</v>
      </c>
      <c r="F10" s="25" t="s">
        <v>36</v>
      </c>
      <c r="G10" s="25" t="s">
        <v>37</v>
      </c>
      <c r="H10" s="25" t="s">
        <v>3</v>
      </c>
    </row>
    <row r="11" spans="1:8" s="25" customFormat="1" ht="12.75">
      <c r="A11" s="13"/>
      <c r="B11" s="13" t="s">
        <v>0</v>
      </c>
      <c r="C11" s="13" t="s">
        <v>0</v>
      </c>
      <c r="D11" s="13" t="s">
        <v>0</v>
      </c>
      <c r="E11" s="13"/>
      <c r="F11" s="25" t="s">
        <v>1</v>
      </c>
      <c r="G11" s="25" t="s">
        <v>1</v>
      </c>
      <c r="H11" s="25" t="s">
        <v>1</v>
      </c>
    </row>
    <row r="12" spans="1:5" s="25" customFormat="1" ht="12.75">
      <c r="A12" s="13"/>
      <c r="B12" s="13"/>
      <c r="C12" s="13"/>
      <c r="D12" s="13"/>
      <c r="E12" s="13"/>
    </row>
    <row r="13" spans="1:8" s="26" customFormat="1" ht="12.75">
      <c r="A13" s="16" t="s">
        <v>7</v>
      </c>
      <c r="B13" s="17">
        <v>140403</v>
      </c>
      <c r="C13" s="17">
        <v>12072</v>
      </c>
      <c r="D13" s="16">
        <v>152475</v>
      </c>
      <c r="E13" s="16"/>
      <c r="F13" s="27">
        <f aca="true" t="shared" si="0" ref="F13:F21">B13/$D13*100</f>
        <v>92.08263649778652</v>
      </c>
      <c r="G13" s="27">
        <f aca="true" t="shared" si="1" ref="G13:G21">C13/$D13*100</f>
        <v>7.917363502213477</v>
      </c>
      <c r="H13" s="29">
        <f aca="true" t="shared" si="2" ref="H13:H21">D13/$D13*100</f>
        <v>100</v>
      </c>
    </row>
    <row r="14" spans="1:8" s="26" customFormat="1" ht="12.75">
      <c r="A14" s="16" t="s">
        <v>8</v>
      </c>
      <c r="B14" s="17">
        <v>40818</v>
      </c>
      <c r="C14" s="17">
        <v>4101</v>
      </c>
      <c r="D14" s="16">
        <v>44919</v>
      </c>
      <c r="E14" s="16"/>
      <c r="F14" s="27">
        <f t="shared" si="0"/>
        <v>90.87023308622186</v>
      </c>
      <c r="G14" s="27">
        <f t="shared" si="1"/>
        <v>9.129766913778134</v>
      </c>
      <c r="H14" s="29">
        <f t="shared" si="2"/>
        <v>100</v>
      </c>
    </row>
    <row r="15" spans="1:8" s="26" customFormat="1" ht="12.75">
      <c r="A15" s="16" t="s">
        <v>9</v>
      </c>
      <c r="B15" s="17">
        <v>23774</v>
      </c>
      <c r="C15" s="17">
        <v>3672</v>
      </c>
      <c r="D15" s="16">
        <v>27446</v>
      </c>
      <c r="E15" s="16"/>
      <c r="F15" s="27">
        <f t="shared" si="0"/>
        <v>86.62100123879618</v>
      </c>
      <c r="G15" s="27">
        <f t="shared" si="1"/>
        <v>13.37899876120382</v>
      </c>
      <c r="H15" s="29">
        <f t="shared" si="2"/>
        <v>100</v>
      </c>
    </row>
    <row r="16" spans="1:8" s="26" customFormat="1" ht="12.75">
      <c r="A16" s="16" t="s">
        <v>10</v>
      </c>
      <c r="B16" s="17">
        <v>12131</v>
      </c>
      <c r="C16" s="17">
        <v>175</v>
      </c>
      <c r="D16" s="16">
        <v>12306</v>
      </c>
      <c r="E16" s="16"/>
      <c r="F16" s="27">
        <f t="shared" si="0"/>
        <v>98.57792946530148</v>
      </c>
      <c r="G16" s="27">
        <f t="shared" si="1"/>
        <v>1.422070534698521</v>
      </c>
      <c r="H16" s="29">
        <f t="shared" si="2"/>
        <v>100</v>
      </c>
    </row>
    <row r="17" spans="1:8" s="26" customFormat="1" ht="12.75">
      <c r="A17" s="16" t="s">
        <v>11</v>
      </c>
      <c r="B17" s="17">
        <v>4876</v>
      </c>
      <c r="C17" s="17">
        <v>432</v>
      </c>
      <c r="D17" s="16">
        <v>5308</v>
      </c>
      <c r="E17" s="16"/>
      <c r="F17" s="27">
        <f t="shared" si="0"/>
        <v>91.8613413715147</v>
      </c>
      <c r="G17" s="27">
        <f t="shared" si="1"/>
        <v>8.138658628485306</v>
      </c>
      <c r="H17" s="29">
        <f t="shared" si="2"/>
        <v>100</v>
      </c>
    </row>
    <row r="18" spans="1:8" s="26" customFormat="1" ht="12.75">
      <c r="A18" s="16" t="s">
        <v>12</v>
      </c>
      <c r="B18" s="17">
        <v>1410</v>
      </c>
      <c r="C18" s="17">
        <v>111</v>
      </c>
      <c r="D18" s="16">
        <v>1521</v>
      </c>
      <c r="E18" s="16"/>
      <c r="F18" s="27">
        <f t="shared" si="0"/>
        <v>92.70216962524654</v>
      </c>
      <c r="G18" s="27">
        <f t="shared" si="1"/>
        <v>7.297830374753452</v>
      </c>
      <c r="H18" s="29">
        <f t="shared" si="2"/>
        <v>100</v>
      </c>
    </row>
    <row r="19" spans="1:8" s="26" customFormat="1" ht="12.75">
      <c r="A19" s="16" t="s">
        <v>13</v>
      </c>
      <c r="B19" s="17">
        <v>60711</v>
      </c>
      <c r="C19" s="17">
        <v>6940</v>
      </c>
      <c r="D19" s="16">
        <v>67651</v>
      </c>
      <c r="E19" s="16"/>
      <c r="F19" s="27">
        <f t="shared" si="0"/>
        <v>89.74146723625667</v>
      </c>
      <c r="G19" s="27">
        <f t="shared" si="1"/>
        <v>10.258532763743329</v>
      </c>
      <c r="H19" s="29">
        <f t="shared" si="2"/>
        <v>100</v>
      </c>
    </row>
    <row r="20" spans="1:8" s="26" customFormat="1" ht="12.75">
      <c r="A20" s="16" t="s">
        <v>14</v>
      </c>
      <c r="B20" s="17">
        <v>5062</v>
      </c>
      <c r="C20" s="17">
        <v>369</v>
      </c>
      <c r="D20" s="16">
        <v>5431</v>
      </c>
      <c r="E20" s="16"/>
      <c r="F20" s="27">
        <f t="shared" si="0"/>
        <v>93.2056711471184</v>
      </c>
      <c r="G20" s="27">
        <f t="shared" si="1"/>
        <v>6.7943288528816055</v>
      </c>
      <c r="H20" s="29">
        <f t="shared" si="2"/>
        <v>100</v>
      </c>
    </row>
    <row r="21" spans="1:8" s="26" customFormat="1" ht="12.75">
      <c r="A21" s="16" t="s">
        <v>15</v>
      </c>
      <c r="B21" s="17">
        <v>2547</v>
      </c>
      <c r="C21" s="17">
        <v>322</v>
      </c>
      <c r="D21" s="16">
        <v>2869</v>
      </c>
      <c r="E21" s="16"/>
      <c r="F21" s="27">
        <f t="shared" si="0"/>
        <v>88.7765772046009</v>
      </c>
      <c r="G21" s="27">
        <f t="shared" si="1"/>
        <v>11.223422795399093</v>
      </c>
      <c r="H21" s="29">
        <f t="shared" si="2"/>
        <v>100</v>
      </c>
    </row>
    <row r="22" spans="1:8" s="26" customFormat="1" ht="12.75">
      <c r="A22" s="16"/>
      <c r="B22" s="17"/>
      <c r="C22" s="17"/>
      <c r="D22" s="16"/>
      <c r="E22" s="16"/>
      <c r="F22" s="27"/>
      <c r="G22" s="27"/>
      <c r="H22" s="29"/>
    </row>
    <row r="23" spans="1:8" s="26" customFormat="1" ht="12.75">
      <c r="A23" s="16" t="s">
        <v>16</v>
      </c>
      <c r="B23" s="17">
        <v>291732</v>
      </c>
      <c r="C23" s="17">
        <v>28194</v>
      </c>
      <c r="D23" s="16">
        <v>319926</v>
      </c>
      <c r="E23" s="16"/>
      <c r="F23" s="27">
        <f>B23/$D23*100</f>
        <v>91.18733707169783</v>
      </c>
      <c r="G23" s="27">
        <f>C23/$D23*100</f>
        <v>8.81266292830217</v>
      </c>
      <c r="H23" s="29">
        <f>D23/$D23*100</f>
        <v>100</v>
      </c>
    </row>
    <row r="24" spans="1:8" s="26" customFormat="1" ht="12.75">
      <c r="A24" s="16"/>
      <c r="B24" s="17"/>
      <c r="C24" s="17"/>
      <c r="D24" s="16"/>
      <c r="E24" s="16"/>
      <c r="F24" s="27"/>
      <c r="G24" s="27"/>
      <c r="H24" s="29"/>
    </row>
    <row r="25" spans="1:8" s="26" customFormat="1" ht="12.75">
      <c r="A25" s="16" t="s">
        <v>17</v>
      </c>
      <c r="B25" s="17">
        <v>1708951</v>
      </c>
      <c r="C25" s="17">
        <v>634296</v>
      </c>
      <c r="D25" s="16">
        <v>2343247</v>
      </c>
      <c r="E25" s="16"/>
      <c r="F25" s="27">
        <f>B25/$D25*100</f>
        <v>72.93089460906171</v>
      </c>
      <c r="G25" s="27">
        <f>C25/$D25*100</f>
        <v>27.069105390938304</v>
      </c>
      <c r="H25" s="29">
        <f>D25/$D25*100</f>
        <v>100</v>
      </c>
    </row>
    <row r="26" spans="1:8" s="26" customFormat="1" ht="12.75">
      <c r="A26" s="16"/>
      <c r="B26" s="17"/>
      <c r="C26" s="17"/>
      <c r="D26" s="16"/>
      <c r="E26" s="16"/>
      <c r="F26" s="27"/>
      <c r="G26" s="27"/>
      <c r="H26" s="27"/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3:H26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19.57421875" style="1" customWidth="1"/>
    <col min="2" max="8" width="9.57421875" style="1" customWidth="1"/>
    <col min="9" max="12" width="8.421875" style="1" customWidth="1"/>
    <col min="13" max="16384" width="9.140625" style="1" customWidth="1"/>
  </cols>
  <sheetData>
    <row r="1" ht="34.5" customHeight="1"/>
    <row r="2" ht="12.75"/>
    <row r="3" s="2" customFormat="1" ht="15.75">
      <c r="A3" s="12" t="s">
        <v>18</v>
      </c>
    </row>
    <row r="5" s="3" customFormat="1" ht="12.75" customHeight="1">
      <c r="A5" s="11" t="s">
        <v>137</v>
      </c>
    </row>
    <row r="7" s="4" customFormat="1" ht="12.75">
      <c r="A7" s="10" t="s">
        <v>2</v>
      </c>
    </row>
    <row r="8" s="4" customFormat="1" ht="12.75">
      <c r="A8" s="1" t="s">
        <v>146</v>
      </c>
    </row>
    <row r="10" spans="2:8" s="25" customFormat="1" ht="12.75">
      <c r="B10" s="25" t="s">
        <v>36</v>
      </c>
      <c r="C10" s="25" t="s">
        <v>37</v>
      </c>
      <c r="D10" s="25" t="s">
        <v>3</v>
      </c>
      <c r="F10" s="25" t="s">
        <v>36</v>
      </c>
      <c r="G10" s="25" t="s">
        <v>37</v>
      </c>
      <c r="H10" s="25" t="s">
        <v>3</v>
      </c>
    </row>
    <row r="11" spans="1:8" s="25" customFormat="1" ht="12.75">
      <c r="A11" s="13"/>
      <c r="B11" s="13" t="s">
        <v>0</v>
      </c>
      <c r="C11" s="13" t="s">
        <v>0</v>
      </c>
      <c r="D11" s="13" t="s">
        <v>0</v>
      </c>
      <c r="E11" s="13"/>
      <c r="F11" s="13" t="s">
        <v>1</v>
      </c>
      <c r="G11" s="13" t="s">
        <v>1</v>
      </c>
      <c r="H11" s="13" t="s">
        <v>1</v>
      </c>
    </row>
    <row r="12" spans="1:8" s="25" customFormat="1" ht="12.75">
      <c r="A12" s="13"/>
      <c r="B12" s="13"/>
      <c r="C12" s="13"/>
      <c r="D12" s="13"/>
      <c r="E12" s="13"/>
      <c r="F12" s="13"/>
      <c r="G12" s="13"/>
      <c r="H12" s="13"/>
    </row>
    <row r="13" spans="1:8" s="26" customFormat="1" ht="12.75">
      <c r="A13" s="16" t="s">
        <v>7</v>
      </c>
      <c r="B13" s="38">
        <v>-4906</v>
      </c>
      <c r="C13" s="38" t="s">
        <v>110</v>
      </c>
      <c r="D13" s="38">
        <v>-4585</v>
      </c>
      <c r="E13" s="38"/>
      <c r="F13" s="18">
        <v>-3.376253363521874</v>
      </c>
      <c r="G13" s="38" t="s">
        <v>91</v>
      </c>
      <c r="H13" s="23">
        <v>-2.9192665223481473</v>
      </c>
    </row>
    <row r="14" spans="1:8" s="26" customFormat="1" ht="12.75">
      <c r="A14" s="16" t="s">
        <v>8</v>
      </c>
      <c r="B14" s="38">
        <v>-910</v>
      </c>
      <c r="C14" s="38" t="s">
        <v>111</v>
      </c>
      <c r="D14" s="38">
        <v>-881</v>
      </c>
      <c r="E14" s="38"/>
      <c r="F14" s="18">
        <v>-2.1807898773006134</v>
      </c>
      <c r="G14" s="38" t="s">
        <v>82</v>
      </c>
      <c r="H14" s="23">
        <v>-1.9235807860262009</v>
      </c>
    </row>
    <row r="15" spans="1:8" s="26" customFormat="1" ht="12.75">
      <c r="A15" s="16" t="s">
        <v>9</v>
      </c>
      <c r="B15" s="38">
        <v>-515</v>
      </c>
      <c r="C15" s="38" t="s">
        <v>112</v>
      </c>
      <c r="D15" s="38">
        <v>-495</v>
      </c>
      <c r="E15" s="38"/>
      <c r="F15" s="18">
        <v>-2.1203013709909837</v>
      </c>
      <c r="G15" s="38" t="s">
        <v>122</v>
      </c>
      <c r="H15" s="23">
        <v>-1.7715901363587558</v>
      </c>
    </row>
    <row r="16" spans="1:8" s="26" customFormat="1" ht="12.75">
      <c r="A16" s="16" t="s">
        <v>10</v>
      </c>
      <c r="B16" s="38">
        <v>-1035</v>
      </c>
      <c r="C16" s="41" t="s">
        <v>113</v>
      </c>
      <c r="D16" s="38">
        <v>-1030</v>
      </c>
      <c r="E16" s="38"/>
      <c r="F16" s="18">
        <v>-7.86115752696339</v>
      </c>
      <c r="G16" s="38" t="s">
        <v>32</v>
      </c>
      <c r="H16" s="23">
        <v>-7.723455308938212</v>
      </c>
    </row>
    <row r="17" spans="1:8" s="26" customFormat="1" ht="12.75">
      <c r="A17" s="16" t="s">
        <v>11</v>
      </c>
      <c r="B17" s="38">
        <v>-295</v>
      </c>
      <c r="C17" s="38" t="s">
        <v>114</v>
      </c>
      <c r="D17" s="38">
        <v>-259</v>
      </c>
      <c r="E17" s="38"/>
      <c r="F17" s="18">
        <v>-5.704892670663315</v>
      </c>
      <c r="G17" s="38" t="s">
        <v>123</v>
      </c>
      <c r="H17" s="23">
        <v>-4.652416022992635</v>
      </c>
    </row>
    <row r="18" spans="1:8" s="26" customFormat="1" ht="12.75">
      <c r="A18" s="16" t="s">
        <v>12</v>
      </c>
      <c r="B18" s="38">
        <v>-20</v>
      </c>
      <c r="C18" s="41" t="s">
        <v>115</v>
      </c>
      <c r="D18" s="38">
        <v>-18</v>
      </c>
      <c r="E18" s="38"/>
      <c r="F18" s="18">
        <v>-1.3986013986013985</v>
      </c>
      <c r="G18" s="38" t="s">
        <v>145</v>
      </c>
      <c r="H18" s="23">
        <v>-1.1695906432748537</v>
      </c>
    </row>
    <row r="19" spans="1:8" s="26" customFormat="1" ht="12.75">
      <c r="A19" s="16" t="s">
        <v>13</v>
      </c>
      <c r="B19" s="38">
        <v>-1986</v>
      </c>
      <c r="C19" s="38" t="s">
        <v>116</v>
      </c>
      <c r="D19" s="38">
        <v>-1396</v>
      </c>
      <c r="E19" s="38"/>
      <c r="F19" s="18">
        <v>-3.1676156753911675</v>
      </c>
      <c r="G19" s="38" t="s">
        <v>124</v>
      </c>
      <c r="H19" s="23">
        <v>-2.0218112300317173</v>
      </c>
    </row>
    <row r="20" spans="1:8" s="26" customFormat="1" ht="12.75">
      <c r="A20" s="16" t="s">
        <v>14</v>
      </c>
      <c r="B20" s="38">
        <v>-291</v>
      </c>
      <c r="C20" s="38" t="s">
        <v>117</v>
      </c>
      <c r="D20" s="38">
        <v>-245</v>
      </c>
      <c r="E20" s="38"/>
      <c r="F20" s="18">
        <v>-5.436203997758266</v>
      </c>
      <c r="G20" s="38" t="s">
        <v>125</v>
      </c>
      <c r="H20" s="23">
        <v>-4.316420014094432</v>
      </c>
    </row>
    <row r="21" spans="1:8" s="26" customFormat="1" ht="12.75">
      <c r="A21" s="16" t="s">
        <v>15</v>
      </c>
      <c r="B21" s="38">
        <v>-80</v>
      </c>
      <c r="C21" s="38" t="s">
        <v>118</v>
      </c>
      <c r="D21" s="38">
        <v>-65</v>
      </c>
      <c r="E21" s="38"/>
      <c r="F21" s="18">
        <v>-3.0452988199467073</v>
      </c>
      <c r="G21" s="38" t="s">
        <v>126</v>
      </c>
      <c r="H21" s="23">
        <v>-2.2154055896387184</v>
      </c>
    </row>
    <row r="22" spans="1:8" s="26" customFormat="1" ht="12.75">
      <c r="A22" s="16"/>
      <c r="B22" s="38"/>
      <c r="C22" s="38"/>
      <c r="D22" s="38"/>
      <c r="E22" s="38"/>
      <c r="F22" s="18"/>
      <c r="G22" s="38"/>
      <c r="H22" s="23"/>
    </row>
    <row r="23" spans="1:8" s="26" customFormat="1" ht="12.75">
      <c r="A23" s="16" t="s">
        <v>16</v>
      </c>
      <c r="B23" s="38">
        <v>-10038</v>
      </c>
      <c r="C23" s="38" t="s">
        <v>119</v>
      </c>
      <c r="D23" s="38">
        <v>-8974</v>
      </c>
      <c r="E23" s="38"/>
      <c r="F23" s="18">
        <v>-3.3263743910925543</v>
      </c>
      <c r="G23" s="38" t="s">
        <v>127</v>
      </c>
      <c r="H23" s="23">
        <v>-2.728488902401946</v>
      </c>
    </row>
    <row r="24" spans="1:8" s="26" customFormat="1" ht="12.75">
      <c r="A24" s="16"/>
      <c r="B24" s="38"/>
      <c r="C24" s="38"/>
      <c r="D24" s="38"/>
      <c r="E24" s="38"/>
      <c r="F24" s="18"/>
      <c r="G24" s="38"/>
      <c r="H24" s="23"/>
    </row>
    <row r="25" spans="1:8" s="26" customFormat="1" ht="12.75">
      <c r="A25" s="16" t="s">
        <v>17</v>
      </c>
      <c r="B25" s="38">
        <v>-19947</v>
      </c>
      <c r="C25" s="38" t="s">
        <v>120</v>
      </c>
      <c r="D25" s="38" t="s">
        <v>121</v>
      </c>
      <c r="E25" s="38"/>
      <c r="F25" s="18">
        <v>-1.1537407065078449</v>
      </c>
      <c r="G25" s="38" t="s">
        <v>128</v>
      </c>
      <c r="H25" s="38" t="s">
        <v>122</v>
      </c>
    </row>
    <row r="26" spans="1:8" s="26" customFormat="1" ht="12.75">
      <c r="A26" s="16"/>
      <c r="B26" s="16"/>
      <c r="C26" s="16"/>
      <c r="D26" s="16"/>
      <c r="E26" s="16"/>
      <c r="F26" s="18"/>
      <c r="G26" s="18"/>
      <c r="H26" s="18"/>
    </row>
  </sheetData>
  <sheetProtection/>
  <printOptions gridLines="1"/>
  <pageMargins left="0.7480314960629921" right="0.7480314960629921" top="0.3937007874015748" bottom="0.984251968503937" header="0.31496062992125984" footer="0.5118110236220472"/>
  <pageSetup fitToHeight="1" fitToWidth="1" horizontalDpi="300" verticalDpi="300" orientation="landscape" paperSize="9" r:id="rId2"/>
  <headerFooter alignWithMargins="0">
    <oddFooter>&amp;C&amp;9© Steunpunt WAV - Interuniversitair samenwerkingsverband
E.Van Evenstraat 2 blok C - 3000 Leuven | T: +32 (0)16 32 32 39 | F: +32 (0)16 32 32 40 | steunpunt@wav.kuleuven.be
</oddFooter>
  </headerFooter>
  <ignoredErrors>
    <ignoredError sqref="C13:D25 H13:H25 G13:G17 G19:G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MaartenT</cp:lastModifiedBy>
  <cp:lastPrinted>2006-06-07T13:13:29Z</cp:lastPrinted>
  <dcterms:created xsi:type="dcterms:W3CDTF">2005-09-14T13:42:53Z</dcterms:created>
  <dcterms:modified xsi:type="dcterms:W3CDTF">2006-06-07T13:14:05Z</dcterms:modified>
  <cp:category/>
  <cp:version/>
  <cp:contentType/>
  <cp:contentStatus/>
</cp:coreProperties>
</file>